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30" firstSheet="4" activeTab="5"/>
  </bookViews>
  <sheets>
    <sheet name="Лист1" sheetId="1" r:id="rId1"/>
    <sheet name="отчет сметы2006" sheetId="2" r:id="rId2"/>
    <sheet name="смета 2007" sheetId="3" r:id="rId3"/>
    <sheet name="отчет сметы2006 (2)" sheetId="4" r:id="rId4"/>
    <sheet name="исполн сметы 2009" sheetId="5" r:id="rId5"/>
    <sheet name="сметы 2011" sheetId="6" r:id="rId6"/>
  </sheets>
  <definedNames/>
  <calcPr fullCalcOnLoad="1"/>
</workbook>
</file>

<file path=xl/sharedStrings.xml><?xml version="1.0" encoding="utf-8"?>
<sst xmlns="http://schemas.openxmlformats.org/spreadsheetml/2006/main" count="315" uniqueCount="180">
  <si>
    <t>Смета расходов на 2006 год ТСЖ "Добролюбова,1"</t>
  </si>
  <si>
    <t>затраты руб. в месяц</t>
  </si>
  <si>
    <t>Смета ТСЖ "Добролюбова,1"</t>
  </si>
  <si>
    <t>Заработная плата ,в т.ч.</t>
  </si>
  <si>
    <t>Председатель ТСЖ</t>
  </si>
  <si>
    <t>Бухгалтер -кассир</t>
  </si>
  <si>
    <t>слесарь</t>
  </si>
  <si>
    <t>электрик</t>
  </si>
  <si>
    <t>уборщица</t>
  </si>
  <si>
    <t>Налоги на ФОТ (26,3%)</t>
  </si>
  <si>
    <t>на месяц</t>
  </si>
  <si>
    <t>старшие по поъезду</t>
  </si>
  <si>
    <t>(3*1000)=3000</t>
  </si>
  <si>
    <t>дворник (зима 4000)              (лето 2000)</t>
  </si>
  <si>
    <t>уральский коэф.15%</t>
  </si>
  <si>
    <t>ИТОГО</t>
  </si>
  <si>
    <t>садовник на 4 месяца</t>
  </si>
  <si>
    <t>Всего</t>
  </si>
  <si>
    <t>на год 2005</t>
  </si>
  <si>
    <t xml:space="preserve">Текущий ремонт и обслуживание </t>
  </si>
  <si>
    <t>накопительный фонд</t>
  </si>
  <si>
    <t>текущие расходы (опессовка)</t>
  </si>
  <si>
    <t>Услуги банка</t>
  </si>
  <si>
    <t>канцтовары,спр. Литература ,консультац услуги, повышен квалификации</t>
  </si>
  <si>
    <t>Покупка компьютера и копира</t>
  </si>
  <si>
    <t>Покупка стульев 4 шт.</t>
  </si>
  <si>
    <t>Хоз.нужды и электро товары</t>
  </si>
  <si>
    <t>Страхование лифта(единовременно)</t>
  </si>
  <si>
    <t>Обслуживание Оргтехники</t>
  </si>
  <si>
    <t>Установка телефона</t>
  </si>
  <si>
    <t>на год 2006</t>
  </si>
  <si>
    <t>Исполнение сметы по факту</t>
  </si>
  <si>
    <t xml:space="preserve"> ТСЖ "Добролюбова,1"</t>
  </si>
  <si>
    <t>452329в т.ч 15% Ур.коэф</t>
  </si>
  <si>
    <t>Установка охранной сигнализации</t>
  </si>
  <si>
    <t>Услуги насоса Тургенева25</t>
  </si>
  <si>
    <t>Общая эл.энергия</t>
  </si>
  <si>
    <t>Услуги по тепловому узлу</t>
  </si>
  <si>
    <t>Покупка системн блока компьютера</t>
  </si>
  <si>
    <t>Оформление земли ООО Зеком</t>
  </si>
  <si>
    <t xml:space="preserve">Годовой отчет расходов за 2006 год </t>
  </si>
  <si>
    <t>Техническое обслуживание,содержание ремонт</t>
  </si>
  <si>
    <t>текущие расходы (опрессовка)</t>
  </si>
  <si>
    <t>Установка телефона ТСЖ 2-66-09-02</t>
  </si>
  <si>
    <t>Установка  забора по пириметру ТСЖ</t>
  </si>
  <si>
    <t>Приобретение 2-х машин чернозема</t>
  </si>
  <si>
    <t>Установка общего эл.счетчика</t>
  </si>
  <si>
    <t>Установка доводчиков в 3-х подъез</t>
  </si>
  <si>
    <t>1.Заработная плата ,в т.ч.охрана дома</t>
  </si>
  <si>
    <t xml:space="preserve">2.Текущий ремонт и обслуживание  ( хоз.нужды эл.товары, канцтовары ,спец литература) </t>
  </si>
  <si>
    <t>Вывоз твердых бытовых отходов</t>
  </si>
  <si>
    <t>Эксплуатация лифт. Хозяйства</t>
  </si>
  <si>
    <t>Отопление и горячая вода(теплоноситель)1773,6 Гкал</t>
  </si>
  <si>
    <t>Водоснабжение 167760м3</t>
  </si>
  <si>
    <t>Итого по коммунальным платежам</t>
  </si>
  <si>
    <t xml:space="preserve">3.Коммунальные расходы </t>
  </si>
  <si>
    <t xml:space="preserve">Итого расходов </t>
  </si>
  <si>
    <t>Председатель ТСЖ "Добролюбова,1"</t>
  </si>
  <si>
    <t>ФОТ по штатному расписанию   (в т.ч.налоги на ФОТ)</t>
  </si>
  <si>
    <t>1. Административно -управленчесие расходы</t>
  </si>
  <si>
    <t>за год</t>
  </si>
  <si>
    <t>Примечание</t>
  </si>
  <si>
    <t>Юридические и консультац услуги</t>
  </si>
  <si>
    <t>Обслуживание автоматики ИТП</t>
  </si>
  <si>
    <t>Опрессовка</t>
  </si>
  <si>
    <t>Оплата телефона (договор УСИ)</t>
  </si>
  <si>
    <t>Хоз. Товары и канцелярские</t>
  </si>
  <si>
    <t>Обучение персонала ТСЖ</t>
  </si>
  <si>
    <t>Обслуживание банка</t>
  </si>
  <si>
    <t>Установка тревожной кнопки</t>
  </si>
  <si>
    <t>Содержание тревожной кнопки</t>
  </si>
  <si>
    <t>Прочистка вентканалов</t>
  </si>
  <si>
    <t>Страхование лифта</t>
  </si>
  <si>
    <t>услуги насоса Тургенева ,25</t>
  </si>
  <si>
    <t>Поверка приборов учета</t>
  </si>
  <si>
    <t>замена доводчиков</t>
  </si>
  <si>
    <t>Оформление земли</t>
  </si>
  <si>
    <t>Приобретение и установка насоса на 2-ой контур ИТП</t>
  </si>
  <si>
    <t>Ремонт детской площадки</t>
  </si>
  <si>
    <t>Мелкие ремонтные работы по договорам подряда</t>
  </si>
  <si>
    <t>Оплата земельного налога</t>
  </si>
  <si>
    <t>2. Коммунальные услуги</t>
  </si>
  <si>
    <t>Обслуживание лифтового хоз-ва</t>
  </si>
  <si>
    <t>Отопление и горячая вода (справочно 1776,3 Гкал за 2006г)</t>
  </si>
  <si>
    <t>Водоснабжение(справочно 16776 м3 за 2006г)</t>
  </si>
  <si>
    <t>3.Накапительный фонд</t>
  </si>
  <si>
    <t>ИГОГО ПО СМЕТЕ</t>
  </si>
  <si>
    <t>г.Пермь</t>
  </si>
  <si>
    <t>1296 Гкал 544506</t>
  </si>
  <si>
    <t>исполнение сметы по факту (в рублях)</t>
  </si>
  <si>
    <t>Обслуживание вентканала</t>
  </si>
  <si>
    <t>Ремонт бойлера</t>
  </si>
  <si>
    <t>Ремонт ИТП</t>
  </si>
  <si>
    <t>Утепление ливневой канализации</t>
  </si>
  <si>
    <t>Вывоз мусора</t>
  </si>
  <si>
    <t>Обслуживание 3-х лифтов</t>
  </si>
  <si>
    <t>Диспетчеризация лифтов</t>
  </si>
  <si>
    <t>Ежегодное тех. Освидет лифта</t>
  </si>
  <si>
    <t>покраска забора</t>
  </si>
  <si>
    <t>Правление ТСЖ "ДОБРОЛЮБОВА,1"</t>
  </si>
  <si>
    <t>Смета доходов и  расходов на 2008 год</t>
  </si>
  <si>
    <t>ТСЖ "Добролюбова 1"</t>
  </si>
  <si>
    <t>Водоснабжение</t>
  </si>
  <si>
    <t xml:space="preserve">Отопление и горячая вода </t>
  </si>
  <si>
    <t>1. Административно -управленческие расходы</t>
  </si>
  <si>
    <t>Увеличение ,согласно предварительному на 2008 планируемому коэф. инфляции  для сферы ЖКХ и по решению общего собрания от 15.10.08г.</t>
  </si>
  <si>
    <t>Увеличение на 1,3%</t>
  </si>
  <si>
    <t>Увеличение на 23%</t>
  </si>
  <si>
    <t>Увеличение на 15%</t>
  </si>
  <si>
    <t>Не изменилось</t>
  </si>
  <si>
    <t>Увеличение на 10%</t>
  </si>
  <si>
    <t>Увеличение на 20%</t>
  </si>
  <si>
    <t>Водоснабжение и канализация</t>
  </si>
  <si>
    <t>по мере необходимости</t>
  </si>
  <si>
    <t>Увеличение на 6%</t>
  </si>
  <si>
    <t>Увеличение на 31%</t>
  </si>
  <si>
    <t>Увеличение на 25%</t>
  </si>
  <si>
    <t>3.Накопительный фонд</t>
  </si>
  <si>
    <t>Смета доходов и  расходов на 2009 год</t>
  </si>
  <si>
    <t>за год2009   (в рублях)</t>
  </si>
  <si>
    <t>Уважаемый собственник жилья (адрес:ул.Макаренко 10а)</t>
  </si>
  <si>
    <t>дом по Макаренко 10а</t>
  </si>
  <si>
    <t>управляющий</t>
  </si>
  <si>
    <t>слесарь сантехник</t>
  </si>
  <si>
    <t>дворник</t>
  </si>
  <si>
    <t>ИТОГО по ФОТ</t>
  </si>
  <si>
    <t>начисления на ФОТ 14,2%</t>
  </si>
  <si>
    <t>Общая площадь дома -5218,80 кв.м.</t>
  </si>
  <si>
    <t>Расчет стоимости содержания дома:</t>
  </si>
  <si>
    <t>Всего заработная плата с учетом налогов на период с сентября по декабрь 2009 г.</t>
  </si>
  <si>
    <t>Текущий ремонт и обслуживание придомовой территории (текущие расходы)</t>
  </si>
  <si>
    <t>резервный фонд 2 руб/кв.м.</t>
  </si>
  <si>
    <t>Оплата телефона</t>
  </si>
  <si>
    <t>Оформление земли в общедолевую собственность</t>
  </si>
  <si>
    <t>Затраты руб. в месяц.в т.ч.</t>
  </si>
  <si>
    <t>Расходы на мелкий производственный и хозяйственный инвентарь, инструменты и спецодежду (ведра ,веники, лопаты , грабли, кисти ,рукавицы, тряпки , халаты)</t>
  </si>
  <si>
    <t>Подготовка и переподготовка кадров ТСЖ(ответственный полифтам)</t>
  </si>
  <si>
    <t>Электроэнергия мест общего пользования</t>
  </si>
  <si>
    <t>Прочие расходы (канцелярские,почтовые расходы, копирование, заправка катриджа, бумага, журналы учета и т.п.)</t>
  </si>
  <si>
    <t>Вывоз ТБО</t>
  </si>
  <si>
    <t>Обслуживание лифтов</t>
  </si>
  <si>
    <t>ИТОГО стоимость содержания  1кв.м. в месяц</t>
  </si>
  <si>
    <t>Итого содержание персонала ТСЖ</t>
  </si>
  <si>
    <t>Квартира №</t>
  </si>
  <si>
    <t>Инициативной группой по Созданию ТСЖ предлагается проект сметы доходов и расходов</t>
  </si>
  <si>
    <t xml:space="preserve"> Смета доходов и расходов на 2009г</t>
  </si>
  <si>
    <t>67432,6/5218,8=12,92</t>
  </si>
  <si>
    <t>Оплата коммунальных услуг (отопления, горячей и холодной воды) будет производиться по факту  )потребления с сентября по декабрь 2009г.но не выше муниципального тарифа.</t>
  </si>
  <si>
    <t xml:space="preserve">главный бухгалтер </t>
  </si>
  <si>
    <t>41454,60/5218,8=7,94 руб/кв.м.</t>
  </si>
  <si>
    <t>обслуживание домофона</t>
  </si>
  <si>
    <t>управляющий (председатель ТСЖ)</t>
  </si>
  <si>
    <t>начисления на ФОТ 34,%</t>
  </si>
  <si>
    <t>48709/5218,8=9,34 руб/кв.м.</t>
  </si>
  <si>
    <t xml:space="preserve"> Смета доходов и расходов на 2011г</t>
  </si>
  <si>
    <t>Всего заработная плата с учетом налогов на  2011 г.</t>
  </si>
  <si>
    <t>Итого за месяц содержание персонала ТСЖ  Макаренко 10А</t>
  </si>
  <si>
    <t xml:space="preserve">Расходы на мелкий производственный и хозяйственный инвентарь, инструменты и спецодежду </t>
  </si>
  <si>
    <t>Электроэнергия мест общего пользования с учетом коэф. На 2011 год 10%</t>
  </si>
  <si>
    <t>Страхование лифтов</t>
  </si>
  <si>
    <t>Опрессовка системы отопления</t>
  </si>
  <si>
    <t>юридические услуги</t>
  </si>
  <si>
    <t>Переподготовка кадров и бухг. Семинары</t>
  </si>
  <si>
    <t>резервный(Накопительный  фонд) 2 руб/кв.м.</t>
  </si>
  <si>
    <t>сумма (руб)</t>
  </si>
  <si>
    <t>61607,6/5218,8=11,81руб</t>
  </si>
  <si>
    <t>2. Коммунальные услуги на 2011г</t>
  </si>
  <si>
    <t>Электроснабжение(квартиры)</t>
  </si>
  <si>
    <t>Председатель правления ТСЖ "Макаренко 10А"</t>
  </si>
  <si>
    <t>Мамонтова Д.В.</t>
  </si>
  <si>
    <t xml:space="preserve">Водоснабжение и водоотведение </t>
  </si>
  <si>
    <t>Обслуживание автоматики в ИТП</t>
  </si>
  <si>
    <t>Содержание лифтов</t>
  </si>
  <si>
    <t>Обслуживание домофона</t>
  </si>
  <si>
    <t>Эл.энергия  мест общего пользования</t>
  </si>
  <si>
    <t>Обслуживание автоматики а ИТП</t>
  </si>
  <si>
    <t>Накопительный фонд 2руб/кв.м</t>
  </si>
  <si>
    <t>Смета доходов и  расходов на 2011 год</t>
  </si>
  <si>
    <t>Отопление и горячая вода (справочно 1000, Гкал/год )с учетом повышения тарифа20010г. на 15%</t>
  </si>
  <si>
    <t>ТСЖ Макаренко 10А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</si>
</sst>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7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0" borderId="17" xfId="0" applyBorder="1" applyAlignment="1">
      <alignment vertical="center" wrapText="1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vertical="center" wrapText="1"/>
    </xf>
    <xf numFmtId="2" fontId="0" fillId="0" borderId="19" xfId="0" applyNumberForma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0" xfId="0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14" xfId="0" applyFill="1" applyBorder="1" applyAlignment="1">
      <alignment vertical="center" wrapText="1"/>
    </xf>
    <xf numFmtId="2" fontId="0" fillId="0" borderId="14" xfId="0" applyNumberForma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6" fillId="0" borderId="14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75390625" style="0" customWidth="1"/>
    <col min="6" max="6" width="11.25390625" style="0" customWidth="1"/>
  </cols>
  <sheetData>
    <row r="4" spans="1:2" ht="18">
      <c r="A4" s="1" t="s">
        <v>0</v>
      </c>
      <c r="B4" s="1"/>
    </row>
    <row r="7" spans="2:8" ht="42" customHeight="1">
      <c r="B7" s="71" t="s">
        <v>1</v>
      </c>
      <c r="C7" s="71"/>
      <c r="D7" s="71"/>
      <c r="E7" s="71" t="s">
        <v>2</v>
      </c>
      <c r="F7" s="71"/>
      <c r="G7" s="71" t="s">
        <v>2</v>
      </c>
      <c r="H7" s="71"/>
    </row>
    <row r="8" spans="2:8" ht="23.25" customHeight="1">
      <c r="B8" s="74" t="s">
        <v>15</v>
      </c>
      <c r="C8" s="75"/>
      <c r="D8" s="69"/>
      <c r="E8" s="87" t="s">
        <v>10</v>
      </c>
      <c r="F8" s="87"/>
      <c r="G8" s="87" t="s">
        <v>18</v>
      </c>
      <c r="H8" s="87"/>
    </row>
    <row r="9" spans="2:8" ht="13.5" thickBot="1">
      <c r="B9" s="72" t="s">
        <v>3</v>
      </c>
      <c r="C9" s="72"/>
      <c r="D9" s="72"/>
      <c r="E9" s="73">
        <v>25850</v>
      </c>
      <c r="F9" s="73"/>
      <c r="G9" s="73">
        <f>E9*13</f>
        <v>336050</v>
      </c>
      <c r="H9" s="73"/>
    </row>
    <row r="10" spans="2:8" ht="12.75">
      <c r="B10" s="70" t="s">
        <v>4</v>
      </c>
      <c r="C10" s="91"/>
      <c r="D10" s="91"/>
      <c r="E10" s="91">
        <v>7000</v>
      </c>
      <c r="F10" s="91"/>
      <c r="G10" s="91">
        <f>E10*13</f>
        <v>91000</v>
      </c>
      <c r="H10" s="100"/>
    </row>
    <row r="11" spans="2:8" ht="12.75">
      <c r="B11" s="90" t="s">
        <v>5</v>
      </c>
      <c r="C11" s="87"/>
      <c r="D11" s="87"/>
      <c r="E11" s="87">
        <v>5000</v>
      </c>
      <c r="F11" s="87"/>
      <c r="G11" s="87">
        <f aca="true" t="shared" si="0" ref="G11:G17">E11*13</f>
        <v>65000</v>
      </c>
      <c r="H11" s="101"/>
    </row>
    <row r="12" spans="2:8" ht="12.75">
      <c r="B12" s="102" t="s">
        <v>11</v>
      </c>
      <c r="C12" s="103"/>
      <c r="D12" s="89"/>
      <c r="E12" s="88" t="s">
        <v>12</v>
      </c>
      <c r="F12" s="89"/>
      <c r="G12" s="87">
        <v>39000</v>
      </c>
      <c r="H12" s="101"/>
    </row>
    <row r="13" spans="2:8" ht="12.75">
      <c r="B13" s="90" t="s">
        <v>6</v>
      </c>
      <c r="C13" s="87"/>
      <c r="D13" s="87"/>
      <c r="E13" s="87">
        <v>2500</v>
      </c>
      <c r="F13" s="87"/>
      <c r="G13" s="87">
        <f t="shared" si="0"/>
        <v>32500</v>
      </c>
      <c r="H13" s="101"/>
    </row>
    <row r="14" spans="2:8" ht="12.75">
      <c r="B14" s="90" t="s">
        <v>7</v>
      </c>
      <c r="C14" s="87"/>
      <c r="D14" s="87"/>
      <c r="E14" s="87">
        <v>2000</v>
      </c>
      <c r="F14" s="87"/>
      <c r="G14" s="87">
        <f t="shared" si="0"/>
        <v>26000</v>
      </c>
      <c r="H14" s="101"/>
    </row>
    <row r="15" spans="2:8" ht="30" customHeight="1">
      <c r="B15" s="92" t="s">
        <v>13</v>
      </c>
      <c r="C15" s="93"/>
      <c r="D15" s="94"/>
      <c r="E15" s="87">
        <v>3000</v>
      </c>
      <c r="F15" s="87"/>
      <c r="G15" s="87">
        <f t="shared" si="0"/>
        <v>39000</v>
      </c>
      <c r="H15" s="101"/>
    </row>
    <row r="16" spans="2:8" ht="12.75">
      <c r="B16" s="90" t="s">
        <v>8</v>
      </c>
      <c r="C16" s="87"/>
      <c r="D16" s="87"/>
      <c r="E16" s="87">
        <v>3000</v>
      </c>
      <c r="F16" s="87"/>
      <c r="G16" s="87">
        <f t="shared" si="0"/>
        <v>39000</v>
      </c>
      <c r="H16" s="101"/>
    </row>
    <row r="17" spans="2:8" ht="13.5" thickBot="1">
      <c r="B17" s="110" t="s">
        <v>16</v>
      </c>
      <c r="C17" s="111"/>
      <c r="D17" s="112"/>
      <c r="E17" s="117">
        <v>350</v>
      </c>
      <c r="F17" s="112"/>
      <c r="G17" s="113">
        <f t="shared" si="0"/>
        <v>4550</v>
      </c>
      <c r="H17" s="114"/>
    </row>
    <row r="18" spans="2:8" ht="12.75">
      <c r="B18" s="104"/>
      <c r="C18" s="105"/>
      <c r="D18" s="106"/>
      <c r="E18" s="107"/>
      <c r="F18" s="108"/>
      <c r="G18" s="109"/>
      <c r="H18" s="109"/>
    </row>
    <row r="19" spans="2:8" ht="12.75">
      <c r="B19" s="87" t="s">
        <v>14</v>
      </c>
      <c r="C19" s="87"/>
      <c r="D19" s="87"/>
      <c r="E19" s="88">
        <f>E9*15%</f>
        <v>3877.5</v>
      </c>
      <c r="F19" s="89"/>
      <c r="G19" s="87">
        <f>E19*13</f>
        <v>50407.5</v>
      </c>
      <c r="H19" s="87"/>
    </row>
    <row r="20" spans="2:8" ht="12.75">
      <c r="B20" s="74" t="s">
        <v>17</v>
      </c>
      <c r="C20" s="103"/>
      <c r="D20" s="89"/>
      <c r="E20" s="74">
        <f>E19+E9</f>
        <v>29727.5</v>
      </c>
      <c r="F20" s="69"/>
      <c r="G20" s="99">
        <f>E20*13</f>
        <v>386457.5</v>
      </c>
      <c r="H20" s="99"/>
    </row>
    <row r="21" spans="2:8" ht="12.75">
      <c r="B21" s="87" t="s">
        <v>9</v>
      </c>
      <c r="C21" s="87"/>
      <c r="D21" s="87"/>
      <c r="E21" s="96">
        <f>E20*26.3%</f>
        <v>7818.3325</v>
      </c>
      <c r="F21" s="96"/>
      <c r="G21" s="99">
        <f>E21*13</f>
        <v>101638.32250000001</v>
      </c>
      <c r="H21" s="99"/>
    </row>
    <row r="22" spans="2:8" ht="30.75" customHeight="1">
      <c r="B22" s="98" t="s">
        <v>19</v>
      </c>
      <c r="C22" s="98"/>
      <c r="D22" s="98"/>
      <c r="E22" s="72"/>
      <c r="F22" s="72"/>
      <c r="G22" s="115"/>
      <c r="H22" s="116"/>
    </row>
    <row r="23" spans="2:8" ht="12.75">
      <c r="B23" s="87" t="s">
        <v>20</v>
      </c>
      <c r="C23" s="87"/>
      <c r="D23" s="87"/>
      <c r="E23" s="87">
        <v>11000</v>
      </c>
      <c r="F23" s="87"/>
      <c r="G23" s="87">
        <v>132000</v>
      </c>
      <c r="H23" s="87"/>
    </row>
    <row r="24" spans="2:8" ht="12.75">
      <c r="B24" s="87" t="s">
        <v>21</v>
      </c>
      <c r="C24" s="87"/>
      <c r="D24" s="87"/>
      <c r="E24" s="87">
        <v>1400</v>
      </c>
      <c r="F24" s="87"/>
      <c r="G24" s="87">
        <v>16800</v>
      </c>
      <c r="H24" s="87"/>
    </row>
    <row r="25" spans="2:8" ht="12.75">
      <c r="B25" s="87" t="s">
        <v>22</v>
      </c>
      <c r="C25" s="87"/>
      <c r="D25" s="87"/>
      <c r="E25" s="87">
        <v>350</v>
      </c>
      <c r="F25" s="87"/>
      <c r="G25" s="87">
        <v>4200</v>
      </c>
      <c r="H25" s="87"/>
    </row>
    <row r="26" spans="2:8" ht="46.5" customHeight="1">
      <c r="B26" s="97" t="s">
        <v>23</v>
      </c>
      <c r="C26" s="97"/>
      <c r="D26" s="97"/>
      <c r="E26" s="87">
        <v>300</v>
      </c>
      <c r="F26" s="87"/>
      <c r="G26" s="87">
        <f>E26*12</f>
        <v>3600</v>
      </c>
      <c r="H26" s="87"/>
    </row>
    <row r="27" spans="2:8" ht="12.75">
      <c r="B27" s="87" t="s">
        <v>24</v>
      </c>
      <c r="C27" s="87"/>
      <c r="D27" s="87"/>
      <c r="E27" s="87">
        <v>2420</v>
      </c>
      <c r="F27" s="87"/>
      <c r="G27" s="87">
        <v>29040</v>
      </c>
      <c r="H27" s="87"/>
    </row>
    <row r="28" spans="2:8" ht="12.75">
      <c r="B28" s="87" t="s">
        <v>25</v>
      </c>
      <c r="C28" s="87"/>
      <c r="D28" s="87"/>
      <c r="E28" s="87">
        <v>170</v>
      </c>
      <c r="F28" s="87"/>
      <c r="G28" s="87">
        <v>2040</v>
      </c>
      <c r="H28" s="87"/>
    </row>
    <row r="29" spans="2:8" ht="22.5" customHeight="1">
      <c r="B29" s="95" t="s">
        <v>26</v>
      </c>
      <c r="C29" s="93"/>
      <c r="D29" s="94"/>
      <c r="E29" s="87">
        <v>400</v>
      </c>
      <c r="F29" s="87"/>
      <c r="G29" s="87">
        <v>4800</v>
      </c>
      <c r="H29" s="87"/>
    </row>
    <row r="30" spans="2:8" ht="29.25" customHeight="1">
      <c r="B30" s="95" t="s">
        <v>27</v>
      </c>
      <c r="C30" s="93"/>
      <c r="D30" s="94"/>
      <c r="E30" s="87">
        <v>125</v>
      </c>
      <c r="F30" s="87"/>
      <c r="G30" s="87">
        <v>1500</v>
      </c>
      <c r="H30" s="87"/>
    </row>
    <row r="31" spans="2:8" ht="12.75">
      <c r="B31" s="87" t="s">
        <v>28</v>
      </c>
      <c r="C31" s="87"/>
      <c r="D31" s="87"/>
      <c r="E31" s="87">
        <v>170</v>
      </c>
      <c r="F31" s="87"/>
      <c r="G31" s="87">
        <v>2040</v>
      </c>
      <c r="H31" s="87"/>
    </row>
    <row r="32" spans="2:8" ht="12.75">
      <c r="B32" s="72" t="s">
        <v>29</v>
      </c>
      <c r="C32" s="72"/>
      <c r="D32" s="72"/>
      <c r="E32" s="115">
        <v>625</v>
      </c>
      <c r="F32" s="116"/>
      <c r="G32" s="103">
        <v>7500</v>
      </c>
      <c r="H32" s="103"/>
    </row>
    <row r="33" spans="2:8" ht="12.75">
      <c r="B33" s="87"/>
      <c r="C33" s="87"/>
      <c r="D33" s="87"/>
      <c r="E33" s="99">
        <f>SUM(E23:E32)</f>
        <v>16960</v>
      </c>
      <c r="F33" s="99"/>
      <c r="G33" s="74">
        <f>SUM(G23:G32)</f>
        <v>203520</v>
      </c>
      <c r="H33" s="69"/>
    </row>
  </sheetData>
  <sheetProtection/>
  <mergeCells count="81">
    <mergeCell ref="G31:H31"/>
    <mergeCell ref="B32:D32"/>
    <mergeCell ref="B33:D33"/>
    <mergeCell ref="E32:F32"/>
    <mergeCell ref="G32:H32"/>
    <mergeCell ref="E33:F33"/>
    <mergeCell ref="G33:H33"/>
    <mergeCell ref="G20:H20"/>
    <mergeCell ref="E17:F17"/>
    <mergeCell ref="G25:H25"/>
    <mergeCell ref="G30:H30"/>
    <mergeCell ref="G29:H29"/>
    <mergeCell ref="G12:H12"/>
    <mergeCell ref="B19:D19"/>
    <mergeCell ref="E19:F19"/>
    <mergeCell ref="G19:H19"/>
    <mergeCell ref="B18:D18"/>
    <mergeCell ref="E18:F18"/>
    <mergeCell ref="G18:H18"/>
    <mergeCell ref="B17:D17"/>
    <mergeCell ref="G17:H17"/>
    <mergeCell ref="G13:H13"/>
    <mergeCell ref="G14:H14"/>
    <mergeCell ref="G15:H15"/>
    <mergeCell ref="G16:H16"/>
    <mergeCell ref="G7:H7"/>
    <mergeCell ref="G9:H9"/>
    <mergeCell ref="G10:H10"/>
    <mergeCell ref="G11:H11"/>
    <mergeCell ref="G8:H8"/>
    <mergeCell ref="B27:D27"/>
    <mergeCell ref="G28:H28"/>
    <mergeCell ref="B16:D16"/>
    <mergeCell ref="B21:D21"/>
    <mergeCell ref="B22:D22"/>
    <mergeCell ref="B23:D23"/>
    <mergeCell ref="G21:H21"/>
    <mergeCell ref="G22:H22"/>
    <mergeCell ref="G23:H23"/>
    <mergeCell ref="G24:H24"/>
    <mergeCell ref="E26:F26"/>
    <mergeCell ref="B24:D24"/>
    <mergeCell ref="B25:D25"/>
    <mergeCell ref="B26:D26"/>
    <mergeCell ref="G26:H26"/>
    <mergeCell ref="B28:D28"/>
    <mergeCell ref="G27:H27"/>
    <mergeCell ref="B14:D14"/>
    <mergeCell ref="B15:D15"/>
    <mergeCell ref="E14:F14"/>
    <mergeCell ref="E15:F15"/>
    <mergeCell ref="E16:F16"/>
    <mergeCell ref="E21:F21"/>
    <mergeCell ref="E27:F27"/>
    <mergeCell ref="B31:D31"/>
    <mergeCell ref="E30:F30"/>
    <mergeCell ref="E31:F31"/>
    <mergeCell ref="E10:F10"/>
    <mergeCell ref="E11:F11"/>
    <mergeCell ref="B30:D30"/>
    <mergeCell ref="E25:F25"/>
    <mergeCell ref="B29:D29"/>
    <mergeCell ref="E28:F28"/>
    <mergeCell ref="E29:F29"/>
    <mergeCell ref="E22:F22"/>
    <mergeCell ref="E23:F23"/>
    <mergeCell ref="E24:F24"/>
    <mergeCell ref="B10:D10"/>
    <mergeCell ref="B11:D11"/>
    <mergeCell ref="B12:D12"/>
    <mergeCell ref="B20:D20"/>
    <mergeCell ref="E20:F20"/>
    <mergeCell ref="E13:F13"/>
    <mergeCell ref="E12:F12"/>
    <mergeCell ref="B13:D13"/>
    <mergeCell ref="B7:D7"/>
    <mergeCell ref="E7:F7"/>
    <mergeCell ref="B9:D9"/>
    <mergeCell ref="E8:F8"/>
    <mergeCell ref="E9:F9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2">
      <selection activeCell="C35" sqref="C35"/>
    </sheetView>
  </sheetViews>
  <sheetFormatPr defaultColWidth="9.00390625" defaultRowHeight="12.75"/>
  <cols>
    <col min="3" max="3" width="13.00390625" style="0" customWidth="1"/>
    <col min="7" max="7" width="7.875" style="0" customWidth="1"/>
    <col min="8" max="8" width="13.625" style="0" customWidth="1"/>
  </cols>
  <sheetData>
    <row r="2" ht="18">
      <c r="A2" s="1" t="s">
        <v>40</v>
      </c>
    </row>
    <row r="3" ht="18">
      <c r="A3" s="1" t="s">
        <v>32</v>
      </c>
    </row>
    <row r="5" spans="1:8" ht="12.75" customHeight="1">
      <c r="A5" s="74"/>
      <c r="B5" s="75"/>
      <c r="C5" s="69"/>
      <c r="D5" s="87" t="s">
        <v>10</v>
      </c>
      <c r="E5" s="87"/>
      <c r="F5" s="87" t="s">
        <v>30</v>
      </c>
      <c r="G5" s="88"/>
      <c r="H5" s="119" t="s">
        <v>31</v>
      </c>
    </row>
    <row r="6" spans="1:8" ht="12.75">
      <c r="A6" s="74"/>
      <c r="B6" s="75"/>
      <c r="C6" s="69"/>
      <c r="D6" s="87"/>
      <c r="E6" s="87"/>
      <c r="F6" s="87"/>
      <c r="G6" s="88"/>
      <c r="H6" s="119"/>
    </row>
    <row r="7" spans="1:9" ht="28.5" customHeight="1">
      <c r="A7" s="124" t="s">
        <v>48</v>
      </c>
      <c r="B7" s="125"/>
      <c r="C7" s="126"/>
      <c r="D7" s="73">
        <v>43238</v>
      </c>
      <c r="E7" s="73"/>
      <c r="F7" s="127">
        <v>562097</v>
      </c>
      <c r="G7" s="128"/>
      <c r="H7" s="2" t="s">
        <v>33</v>
      </c>
      <c r="I7">
        <v>452329</v>
      </c>
    </row>
    <row r="8" spans="1:8" ht="12.75">
      <c r="A8" s="87" t="s">
        <v>9</v>
      </c>
      <c r="B8" s="87"/>
      <c r="C8" s="87"/>
      <c r="D8" s="96">
        <f>D7*26.2%</f>
        <v>11328.356</v>
      </c>
      <c r="E8" s="96"/>
      <c r="F8" s="96">
        <f>F7*26.2%</f>
        <v>147269.41400000002</v>
      </c>
      <c r="G8" s="96"/>
      <c r="H8" s="6">
        <v>109704.52</v>
      </c>
    </row>
    <row r="9" spans="1:8" ht="48" customHeight="1">
      <c r="A9" s="120" t="s">
        <v>49</v>
      </c>
      <c r="B9" s="120"/>
      <c r="C9" s="120"/>
      <c r="D9" s="72">
        <v>700</v>
      </c>
      <c r="E9" s="72"/>
      <c r="F9" s="115">
        <v>8400</v>
      </c>
      <c r="G9" s="116"/>
      <c r="H9" s="6">
        <v>19041</v>
      </c>
    </row>
    <row r="10" spans="1:8" ht="12.75">
      <c r="A10" s="87" t="s">
        <v>20</v>
      </c>
      <c r="B10" s="87"/>
      <c r="C10" s="87"/>
      <c r="D10" s="87">
        <v>11000</v>
      </c>
      <c r="E10" s="87"/>
      <c r="F10" s="87">
        <v>132000</v>
      </c>
      <c r="G10" s="88"/>
      <c r="H10" s="6">
        <v>109809</v>
      </c>
    </row>
    <row r="11" spans="1:8" ht="19.5" customHeight="1">
      <c r="A11" s="87" t="s">
        <v>42</v>
      </c>
      <c r="B11" s="87"/>
      <c r="C11" s="87"/>
      <c r="D11" s="87">
        <v>1400</v>
      </c>
      <c r="E11" s="87"/>
      <c r="F11" s="87">
        <v>16800</v>
      </c>
      <c r="G11" s="88"/>
      <c r="H11" s="6">
        <v>14007</v>
      </c>
    </row>
    <row r="12" spans="1:8" ht="12.75">
      <c r="A12" s="87" t="s">
        <v>22</v>
      </c>
      <c r="B12" s="87"/>
      <c r="C12" s="87"/>
      <c r="D12" s="87">
        <v>350</v>
      </c>
      <c r="E12" s="87"/>
      <c r="F12" s="87">
        <v>4200</v>
      </c>
      <c r="G12" s="88"/>
      <c r="H12" s="6">
        <v>3564.44</v>
      </c>
    </row>
    <row r="13" spans="1:8" ht="12.75">
      <c r="A13" s="72" t="s">
        <v>38</v>
      </c>
      <c r="B13" s="72"/>
      <c r="C13" s="72"/>
      <c r="D13" s="87">
        <v>2420</v>
      </c>
      <c r="E13" s="87"/>
      <c r="F13" s="87">
        <v>29040</v>
      </c>
      <c r="G13" s="88"/>
      <c r="H13" s="6">
        <v>14058</v>
      </c>
    </row>
    <row r="14" spans="1:8" ht="12.75">
      <c r="A14" s="87" t="s">
        <v>25</v>
      </c>
      <c r="B14" s="87"/>
      <c r="C14" s="87"/>
      <c r="D14" s="87">
        <v>170</v>
      </c>
      <c r="E14" s="87"/>
      <c r="F14" s="87">
        <v>2040</v>
      </c>
      <c r="G14" s="88"/>
      <c r="H14" s="6"/>
    </row>
    <row r="15" spans="1:8" ht="28.5" customHeight="1">
      <c r="A15" s="95" t="s">
        <v>27</v>
      </c>
      <c r="B15" s="93"/>
      <c r="C15" s="94"/>
      <c r="D15" s="87">
        <v>125</v>
      </c>
      <c r="E15" s="87"/>
      <c r="F15" s="87">
        <v>1500</v>
      </c>
      <c r="G15" s="88"/>
      <c r="H15" s="6">
        <v>1500</v>
      </c>
    </row>
    <row r="16" spans="1:8" ht="12.75">
      <c r="A16" s="87" t="s">
        <v>28</v>
      </c>
      <c r="B16" s="87"/>
      <c r="C16" s="87"/>
      <c r="D16" s="87">
        <v>170</v>
      </c>
      <c r="E16" s="87"/>
      <c r="F16" s="87">
        <v>2040</v>
      </c>
      <c r="G16" s="88"/>
      <c r="H16" s="6">
        <v>5500</v>
      </c>
    </row>
    <row r="17" spans="1:8" ht="12.75">
      <c r="A17" s="72" t="s">
        <v>43</v>
      </c>
      <c r="B17" s="72"/>
      <c r="C17" s="72"/>
      <c r="D17" s="115">
        <v>625</v>
      </c>
      <c r="E17" s="116"/>
      <c r="F17" s="103">
        <v>7500</v>
      </c>
      <c r="G17" s="103"/>
      <c r="H17" s="6">
        <v>7123</v>
      </c>
    </row>
    <row r="18" spans="1:8" ht="22.5" customHeight="1">
      <c r="A18" s="72" t="s">
        <v>34</v>
      </c>
      <c r="B18" s="72"/>
      <c r="C18" s="72"/>
      <c r="D18" s="4"/>
      <c r="E18" s="5"/>
      <c r="F18" s="3"/>
      <c r="G18" s="3"/>
      <c r="H18" s="6">
        <v>37115.53</v>
      </c>
    </row>
    <row r="19" spans="1:8" ht="27.75" customHeight="1">
      <c r="A19" s="95" t="s">
        <v>44</v>
      </c>
      <c r="B19" s="93"/>
      <c r="C19" s="94"/>
      <c r="D19" s="4"/>
      <c r="E19" s="5"/>
      <c r="F19" s="3"/>
      <c r="G19" s="3"/>
      <c r="H19" s="6">
        <v>366030</v>
      </c>
    </row>
    <row r="20" spans="1:8" ht="12.75">
      <c r="A20" s="72" t="s">
        <v>35</v>
      </c>
      <c r="B20" s="72"/>
      <c r="C20" s="72"/>
      <c r="D20" s="4"/>
      <c r="E20" s="5"/>
      <c r="F20" s="3"/>
      <c r="G20" s="3"/>
      <c r="H20" s="6">
        <v>58335.07</v>
      </c>
    </row>
    <row r="21" spans="1:8" ht="12.75">
      <c r="A21" s="72" t="s">
        <v>36</v>
      </c>
      <c r="B21" s="72"/>
      <c r="C21" s="72"/>
      <c r="D21" s="4"/>
      <c r="E21" s="5"/>
      <c r="F21" s="3"/>
      <c r="G21" s="3"/>
      <c r="H21" s="6">
        <v>56108</v>
      </c>
    </row>
    <row r="22" spans="1:8" ht="12.75">
      <c r="A22" s="72" t="s">
        <v>37</v>
      </c>
      <c r="B22" s="72"/>
      <c r="C22" s="72"/>
      <c r="D22" s="4"/>
      <c r="E22" s="5"/>
      <c r="F22" s="3"/>
      <c r="G22" s="3"/>
      <c r="H22" s="6">
        <v>15520</v>
      </c>
    </row>
    <row r="23" spans="1:8" ht="12.75">
      <c r="A23" s="72" t="s">
        <v>47</v>
      </c>
      <c r="B23" s="72"/>
      <c r="C23" s="72"/>
      <c r="D23" s="4"/>
      <c r="E23" s="5"/>
      <c r="F23" s="3"/>
      <c r="G23" s="3"/>
      <c r="H23" s="8">
        <v>1861</v>
      </c>
    </row>
    <row r="24" spans="1:8" ht="12.75">
      <c r="A24" s="72" t="s">
        <v>39</v>
      </c>
      <c r="B24" s="72"/>
      <c r="C24" s="72"/>
      <c r="D24" s="4"/>
      <c r="E24" s="5"/>
      <c r="F24" s="3"/>
      <c r="G24" s="3"/>
      <c r="H24" s="6">
        <v>20000</v>
      </c>
    </row>
    <row r="25" spans="1:8" ht="12.75">
      <c r="A25" s="95" t="s">
        <v>46</v>
      </c>
      <c r="B25" s="93"/>
      <c r="C25" s="94"/>
      <c r="D25" s="4"/>
      <c r="E25" s="5"/>
      <c r="F25" s="3"/>
      <c r="G25" s="3"/>
      <c r="H25" s="6">
        <v>4371</v>
      </c>
    </row>
    <row r="26" spans="1:8" ht="25.5" customHeight="1">
      <c r="A26" s="95" t="s">
        <v>45</v>
      </c>
      <c r="B26" s="93"/>
      <c r="C26" s="94"/>
      <c r="D26" s="4"/>
      <c r="E26" s="5"/>
      <c r="F26" s="3"/>
      <c r="G26" s="3"/>
      <c r="H26" s="6">
        <v>6720</v>
      </c>
    </row>
    <row r="27" spans="1:8" ht="36.75" customHeight="1">
      <c r="A27" s="121" t="s">
        <v>41</v>
      </c>
      <c r="B27" s="122"/>
      <c r="C27" s="123"/>
      <c r="D27" s="99">
        <f>SUM(D9:D17)</f>
        <v>16960</v>
      </c>
      <c r="E27" s="99"/>
      <c r="F27" s="74">
        <f>SUM(F9:F26)</f>
        <v>203520</v>
      </c>
      <c r="G27" s="75"/>
      <c r="H27" s="9">
        <f>SUM(H9:H26)</f>
        <v>740663.0399999999</v>
      </c>
    </row>
    <row r="28" spans="1:3" ht="12.75">
      <c r="A28" s="120" t="s">
        <v>55</v>
      </c>
      <c r="B28" s="120"/>
      <c r="C28" s="120"/>
    </row>
    <row r="29" spans="1:8" ht="12.75">
      <c r="A29" s="87" t="s">
        <v>50</v>
      </c>
      <c r="B29" s="87"/>
      <c r="C29" s="87"/>
      <c r="D29" s="88"/>
      <c r="E29" s="89"/>
      <c r="F29" s="88"/>
      <c r="G29" s="89"/>
      <c r="H29" s="6">
        <v>35574</v>
      </c>
    </row>
    <row r="30" spans="1:8" ht="12.75">
      <c r="A30" s="87" t="s">
        <v>51</v>
      </c>
      <c r="B30" s="87"/>
      <c r="C30" s="87"/>
      <c r="D30" s="88"/>
      <c r="E30" s="89"/>
      <c r="F30" s="88"/>
      <c r="G30" s="89"/>
      <c r="H30" s="6">
        <v>99880</v>
      </c>
    </row>
    <row r="31" spans="1:8" ht="24.75" customHeight="1">
      <c r="A31" s="97" t="s">
        <v>52</v>
      </c>
      <c r="B31" s="97"/>
      <c r="C31" s="97"/>
      <c r="D31" s="88"/>
      <c r="E31" s="89"/>
      <c r="F31" s="88"/>
      <c r="G31" s="89"/>
      <c r="H31" s="6">
        <v>662867</v>
      </c>
    </row>
    <row r="32" spans="1:11" ht="12.75">
      <c r="A32" s="87" t="s">
        <v>53</v>
      </c>
      <c r="B32" s="87"/>
      <c r="C32" s="87"/>
      <c r="D32" s="88"/>
      <c r="E32" s="89"/>
      <c r="F32" s="88"/>
      <c r="G32" s="89"/>
      <c r="H32" s="6">
        <v>266924</v>
      </c>
      <c r="J32" s="118"/>
      <c r="K32" s="118"/>
    </row>
    <row r="33" spans="1:11" ht="12.75">
      <c r="A33" s="87" t="s">
        <v>54</v>
      </c>
      <c r="B33" s="87"/>
      <c r="C33" s="87"/>
      <c r="D33" s="88"/>
      <c r="E33" s="89"/>
      <c r="F33" s="88"/>
      <c r="G33" s="89"/>
      <c r="H33" s="9">
        <f>SUM(H29:H32)</f>
        <v>1065245</v>
      </c>
      <c r="J33" s="118"/>
      <c r="K33" s="118"/>
    </row>
    <row r="34" spans="1:8" ht="12.75">
      <c r="A34" s="71" t="s">
        <v>56</v>
      </c>
      <c r="B34" s="71"/>
      <c r="C34" s="71"/>
      <c r="D34" s="129">
        <f>D8+D7</f>
        <v>54566.356</v>
      </c>
      <c r="E34" s="89"/>
      <c r="F34" s="129">
        <f>F8+F7</f>
        <v>709366.414</v>
      </c>
      <c r="G34" s="89"/>
      <c r="H34" s="6">
        <f>H33+H27+H8+I7</f>
        <v>2367941.56</v>
      </c>
    </row>
    <row r="35" spans="1:8" ht="12.75">
      <c r="A35" s="10"/>
      <c r="B35" s="10"/>
      <c r="C35" s="10"/>
      <c r="D35" s="11"/>
      <c r="E35" s="12"/>
      <c r="F35" s="11"/>
      <c r="G35" s="12"/>
      <c r="H35" s="13"/>
    </row>
    <row r="37" ht="12.75">
      <c r="A37" t="s">
        <v>57</v>
      </c>
    </row>
  </sheetData>
  <sheetProtection/>
  <mergeCells count="73">
    <mergeCell ref="F34:G34"/>
    <mergeCell ref="D34:E34"/>
    <mergeCell ref="A33:C33"/>
    <mergeCell ref="A34:C34"/>
    <mergeCell ref="D33:E33"/>
    <mergeCell ref="A30:C30"/>
    <mergeCell ref="A31:C31"/>
    <mergeCell ref="F32:G32"/>
    <mergeCell ref="F33:G33"/>
    <mergeCell ref="D29:E29"/>
    <mergeCell ref="D30:E30"/>
    <mergeCell ref="D31:E31"/>
    <mergeCell ref="D32:E32"/>
    <mergeCell ref="A5:C5"/>
    <mergeCell ref="D5:E5"/>
    <mergeCell ref="F5:G5"/>
    <mergeCell ref="A6:C6"/>
    <mergeCell ref="D6:E6"/>
    <mergeCell ref="F6:G6"/>
    <mergeCell ref="F8:G8"/>
    <mergeCell ref="A7:C7"/>
    <mergeCell ref="D7:E7"/>
    <mergeCell ref="F7:G7"/>
    <mergeCell ref="A8:C8"/>
    <mergeCell ref="D8:E8"/>
    <mergeCell ref="A25:C25"/>
    <mergeCell ref="A23:C23"/>
    <mergeCell ref="A28:C28"/>
    <mergeCell ref="A29:C29"/>
    <mergeCell ref="A24:C24"/>
    <mergeCell ref="A27:C27"/>
    <mergeCell ref="A9:C9"/>
    <mergeCell ref="D9:E9"/>
    <mergeCell ref="F9:G9"/>
    <mergeCell ref="A10:C10"/>
    <mergeCell ref="D10:E10"/>
    <mergeCell ref="F10:G10"/>
    <mergeCell ref="A15:C15"/>
    <mergeCell ref="D15:E15"/>
    <mergeCell ref="F15:G15"/>
    <mergeCell ref="H5:H6"/>
    <mergeCell ref="A12:C12"/>
    <mergeCell ref="A11:C11"/>
    <mergeCell ref="D11:E11"/>
    <mergeCell ref="F11:G11"/>
    <mergeCell ref="D12:E12"/>
    <mergeCell ref="F12:G12"/>
    <mergeCell ref="D13:E13"/>
    <mergeCell ref="F13:G13"/>
    <mergeCell ref="A14:C14"/>
    <mergeCell ref="D14:E14"/>
    <mergeCell ref="F14:G14"/>
    <mergeCell ref="A13:C13"/>
    <mergeCell ref="A17:C17"/>
    <mergeCell ref="D17:E17"/>
    <mergeCell ref="J32:K32"/>
    <mergeCell ref="A16:C16"/>
    <mergeCell ref="D16:E16"/>
    <mergeCell ref="F16:G16"/>
    <mergeCell ref="F29:G29"/>
    <mergeCell ref="F30:G30"/>
    <mergeCell ref="F31:G31"/>
    <mergeCell ref="F17:G17"/>
    <mergeCell ref="J33:K33"/>
    <mergeCell ref="A18:C18"/>
    <mergeCell ref="A19:C19"/>
    <mergeCell ref="A20:C20"/>
    <mergeCell ref="A21:C21"/>
    <mergeCell ref="A22:C22"/>
    <mergeCell ref="A26:C26"/>
    <mergeCell ref="F27:G27"/>
    <mergeCell ref="A32:C32"/>
    <mergeCell ref="D27:E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C1">
      <selection activeCell="A1" sqref="A1:C35"/>
    </sheetView>
  </sheetViews>
  <sheetFormatPr defaultColWidth="9.00390625" defaultRowHeight="12.75"/>
  <cols>
    <col min="1" max="1" width="36.25390625" style="0" customWidth="1"/>
    <col min="2" max="2" width="13.75390625" style="0" customWidth="1"/>
    <col min="3" max="3" width="38.625" style="0" customWidth="1"/>
    <col min="4" max="4" width="6.125" style="0" customWidth="1"/>
    <col min="5" max="5" width="4.625" style="0" customWidth="1"/>
    <col min="6" max="6" width="40.375" style="0" customWidth="1"/>
    <col min="7" max="7" width="17.375" style="0" customWidth="1"/>
    <col min="8" max="8" width="20.00390625" style="0" customWidth="1"/>
  </cols>
  <sheetData>
    <row r="1" spans="1:8" ht="18">
      <c r="A1" s="1" t="s">
        <v>101</v>
      </c>
      <c r="B1" s="29"/>
      <c r="C1" s="29"/>
      <c r="D1" s="29"/>
      <c r="E1" s="29"/>
      <c r="F1" s="1" t="s">
        <v>101</v>
      </c>
      <c r="G1" s="29"/>
      <c r="H1" s="29"/>
    </row>
    <row r="2" spans="1:8" ht="18">
      <c r="A2" s="30" t="s">
        <v>100</v>
      </c>
      <c r="B2" s="31"/>
      <c r="C2" s="32" t="s">
        <v>87</v>
      </c>
      <c r="D2" s="33"/>
      <c r="E2" s="34"/>
      <c r="F2" s="130" t="s">
        <v>100</v>
      </c>
      <c r="G2" s="131"/>
      <c r="H2" s="32" t="s">
        <v>87</v>
      </c>
    </row>
    <row r="3" spans="1:8" ht="18">
      <c r="A3" s="35"/>
      <c r="B3" s="35" t="s">
        <v>60</v>
      </c>
      <c r="C3" s="35" t="s">
        <v>61</v>
      </c>
      <c r="D3" s="34"/>
      <c r="E3" s="34"/>
      <c r="F3" s="35"/>
      <c r="G3" s="35" t="s">
        <v>60</v>
      </c>
      <c r="H3" s="35" t="s">
        <v>61</v>
      </c>
    </row>
    <row r="4" spans="1:8" ht="43.5" customHeight="1">
      <c r="A4" s="24" t="s">
        <v>104</v>
      </c>
      <c r="B4" s="46">
        <v>1462986</v>
      </c>
      <c r="C4" s="35"/>
      <c r="D4" s="34"/>
      <c r="E4" s="38"/>
      <c r="F4" s="36" t="s">
        <v>104</v>
      </c>
      <c r="G4" s="37">
        <v>1739806</v>
      </c>
      <c r="H4" s="35"/>
    </row>
    <row r="5" spans="1:8" ht="52.5" customHeight="1">
      <c r="A5" s="23" t="s">
        <v>58</v>
      </c>
      <c r="B5" s="47">
        <v>1028246</v>
      </c>
      <c r="C5" s="44" t="s">
        <v>105</v>
      </c>
      <c r="D5" s="34"/>
      <c r="E5" s="40"/>
      <c r="F5" s="39" t="s">
        <v>58</v>
      </c>
      <c r="G5" s="35">
        <v>1028246</v>
      </c>
      <c r="H5" s="35"/>
    </row>
    <row r="6" spans="1:8" ht="18">
      <c r="A6" s="22" t="s">
        <v>63</v>
      </c>
      <c r="B6" s="47">
        <v>36000</v>
      </c>
      <c r="C6" s="45" t="s">
        <v>106</v>
      </c>
      <c r="D6" s="34"/>
      <c r="E6" s="34"/>
      <c r="F6" s="35" t="s">
        <v>63</v>
      </c>
      <c r="G6" s="35">
        <v>36000</v>
      </c>
      <c r="H6" s="35"/>
    </row>
    <row r="7" spans="1:8" ht="18">
      <c r="A7" s="22" t="s">
        <v>64</v>
      </c>
      <c r="B7" s="47">
        <v>25000</v>
      </c>
      <c r="C7" s="45" t="s">
        <v>107</v>
      </c>
      <c r="D7" s="34"/>
      <c r="E7" s="34"/>
      <c r="F7" s="35" t="s">
        <v>64</v>
      </c>
      <c r="G7" s="35">
        <v>25000</v>
      </c>
      <c r="H7" s="35"/>
    </row>
    <row r="8" spans="1:8" ht="18">
      <c r="A8" s="22" t="s">
        <v>65</v>
      </c>
      <c r="B8" s="47">
        <v>9600</v>
      </c>
      <c r="C8" s="45" t="s">
        <v>109</v>
      </c>
      <c r="D8" s="34"/>
      <c r="E8" s="34"/>
      <c r="F8" s="35" t="s">
        <v>65</v>
      </c>
      <c r="G8" s="35">
        <v>9600</v>
      </c>
      <c r="H8" s="35"/>
    </row>
    <row r="9" spans="1:8" ht="18">
      <c r="A9" s="22" t="s">
        <v>66</v>
      </c>
      <c r="B9" s="47">
        <v>30000</v>
      </c>
      <c r="C9" s="45" t="s">
        <v>109</v>
      </c>
      <c r="D9" s="34"/>
      <c r="E9" s="34"/>
      <c r="F9" s="35" t="s">
        <v>66</v>
      </c>
      <c r="G9" s="35">
        <v>30000</v>
      </c>
      <c r="H9" s="35"/>
    </row>
    <row r="10" spans="1:8" ht="18">
      <c r="A10" s="22" t="s">
        <v>67</v>
      </c>
      <c r="B10" s="47">
        <v>6000</v>
      </c>
      <c r="C10" s="45" t="s">
        <v>109</v>
      </c>
      <c r="D10" s="34"/>
      <c r="E10" s="34"/>
      <c r="F10" s="35" t="s">
        <v>67</v>
      </c>
      <c r="G10" s="35">
        <v>6000</v>
      </c>
      <c r="H10" s="35"/>
    </row>
    <row r="11" spans="1:8" ht="18">
      <c r="A11" s="22" t="s">
        <v>68</v>
      </c>
      <c r="B11" s="47">
        <v>4800</v>
      </c>
      <c r="C11" s="45" t="s">
        <v>108</v>
      </c>
      <c r="D11" s="34"/>
      <c r="E11" s="34"/>
      <c r="F11" s="35" t="s">
        <v>68</v>
      </c>
      <c r="G11" s="35">
        <v>4800</v>
      </c>
      <c r="H11" s="35"/>
    </row>
    <row r="12" spans="1:8" ht="18">
      <c r="A12" s="22" t="s">
        <v>72</v>
      </c>
      <c r="B12" s="47">
        <v>1800</v>
      </c>
      <c r="C12" s="45" t="s">
        <v>111</v>
      </c>
      <c r="D12" s="34"/>
      <c r="E12" s="34"/>
      <c r="F12" s="35" t="s">
        <v>72</v>
      </c>
      <c r="G12" s="35">
        <v>2040</v>
      </c>
      <c r="H12" s="35"/>
    </row>
    <row r="13" spans="1:8" ht="18">
      <c r="A13" s="22" t="s">
        <v>36</v>
      </c>
      <c r="B13" s="47">
        <v>60000</v>
      </c>
      <c r="C13" s="45" t="s">
        <v>110</v>
      </c>
      <c r="D13" s="34"/>
      <c r="E13" s="34"/>
      <c r="F13" s="35" t="s">
        <v>36</v>
      </c>
      <c r="G13" s="35">
        <v>60000</v>
      </c>
      <c r="H13" s="35"/>
    </row>
    <row r="14" spans="1:8" ht="18">
      <c r="A14" s="22" t="s">
        <v>73</v>
      </c>
      <c r="B14" s="47">
        <v>60000</v>
      </c>
      <c r="C14" s="45" t="s">
        <v>109</v>
      </c>
      <c r="D14" s="34"/>
      <c r="E14" s="34"/>
      <c r="F14" s="35" t="s">
        <v>73</v>
      </c>
      <c r="G14" s="35">
        <v>84000</v>
      </c>
      <c r="H14" s="35"/>
    </row>
    <row r="15" spans="1:8" ht="18">
      <c r="A15" s="22" t="s">
        <v>74</v>
      </c>
      <c r="B15" s="47">
        <v>3600</v>
      </c>
      <c r="C15" s="45" t="s">
        <v>109</v>
      </c>
      <c r="D15" s="34"/>
      <c r="E15" s="34"/>
      <c r="F15" s="35" t="s">
        <v>74</v>
      </c>
      <c r="G15" s="35">
        <v>3600</v>
      </c>
      <c r="H15" s="35"/>
    </row>
    <row r="16" spans="1:8" ht="18">
      <c r="A16" s="22" t="s">
        <v>97</v>
      </c>
      <c r="B16" s="47">
        <v>13500</v>
      </c>
      <c r="C16" s="45" t="s">
        <v>109</v>
      </c>
      <c r="D16" s="34"/>
      <c r="E16" s="34"/>
      <c r="F16" s="35" t="s">
        <v>97</v>
      </c>
      <c r="G16" s="35">
        <v>15000</v>
      </c>
      <c r="H16" s="35"/>
    </row>
    <row r="17" spans="1:8" ht="38.25" customHeight="1">
      <c r="A17" s="23" t="s">
        <v>79</v>
      </c>
      <c r="B17" s="47">
        <v>12000</v>
      </c>
      <c r="C17" s="45" t="s">
        <v>113</v>
      </c>
      <c r="D17" s="34"/>
      <c r="E17" s="40"/>
      <c r="F17" s="39" t="s">
        <v>79</v>
      </c>
      <c r="G17" s="35">
        <v>12000</v>
      </c>
      <c r="H17" s="35"/>
    </row>
    <row r="18" spans="1:8" ht="14.25" customHeight="1">
      <c r="A18" s="23" t="s">
        <v>94</v>
      </c>
      <c r="B18" s="47">
        <v>43800</v>
      </c>
      <c r="C18" s="45" t="s">
        <v>114</v>
      </c>
      <c r="D18" s="34"/>
      <c r="E18" s="40"/>
      <c r="F18" s="39" t="s">
        <v>94</v>
      </c>
      <c r="G18" s="35">
        <v>43800</v>
      </c>
      <c r="H18" s="35"/>
    </row>
    <row r="19" spans="1:8" ht="30" customHeight="1">
      <c r="A19" s="23" t="s">
        <v>95</v>
      </c>
      <c r="B19" s="47">
        <v>123240</v>
      </c>
      <c r="C19" s="45" t="s">
        <v>110</v>
      </c>
      <c r="D19" s="34"/>
      <c r="E19" s="40"/>
      <c r="F19" s="39" t="s">
        <v>95</v>
      </c>
      <c r="G19" s="35">
        <v>123240</v>
      </c>
      <c r="H19" s="35"/>
    </row>
    <row r="20" spans="1:8" ht="18" customHeight="1">
      <c r="A20" s="23" t="s">
        <v>96</v>
      </c>
      <c r="B20" s="47">
        <v>5400</v>
      </c>
      <c r="C20" s="45" t="s">
        <v>109</v>
      </c>
      <c r="D20" s="34"/>
      <c r="E20" s="40"/>
      <c r="F20" s="39" t="s">
        <v>96</v>
      </c>
      <c r="G20" s="35">
        <v>5400</v>
      </c>
      <c r="H20" s="35"/>
    </row>
    <row r="21" spans="1:8" ht="31.5" customHeight="1">
      <c r="A21" s="24" t="s">
        <v>81</v>
      </c>
      <c r="B21" s="46">
        <v>1104000</v>
      </c>
      <c r="C21" s="35"/>
      <c r="D21" s="34"/>
      <c r="E21" s="38"/>
      <c r="F21" s="36" t="s">
        <v>81</v>
      </c>
      <c r="G21" s="37">
        <v>1104000</v>
      </c>
      <c r="H21" s="35"/>
    </row>
    <row r="22" spans="1:8" ht="18.75" customHeight="1">
      <c r="A22" s="23" t="s">
        <v>103</v>
      </c>
      <c r="B22" s="47">
        <v>720000</v>
      </c>
      <c r="C22" s="45" t="s">
        <v>115</v>
      </c>
      <c r="D22" s="34"/>
      <c r="E22" s="40"/>
      <c r="F22" s="39" t="s">
        <v>103</v>
      </c>
      <c r="G22" s="35">
        <v>720000</v>
      </c>
      <c r="H22" s="35"/>
    </row>
    <row r="23" spans="1:8" ht="17.25" customHeight="1">
      <c r="A23" s="23" t="s">
        <v>112</v>
      </c>
      <c r="B23" s="47">
        <v>384000</v>
      </c>
      <c r="C23" s="45" t="s">
        <v>116</v>
      </c>
      <c r="D23" s="34"/>
      <c r="E23" s="40"/>
      <c r="F23" s="39" t="s">
        <v>102</v>
      </c>
      <c r="G23" s="35">
        <v>384000</v>
      </c>
      <c r="H23" s="35"/>
    </row>
    <row r="24" spans="1:8" ht="18.75" customHeight="1">
      <c r="A24" s="25" t="s">
        <v>85</v>
      </c>
      <c r="B24" s="46">
        <v>175694</v>
      </c>
      <c r="C24" s="35"/>
      <c r="D24" s="34"/>
      <c r="E24" s="41"/>
      <c r="F24" s="37" t="s">
        <v>85</v>
      </c>
      <c r="G24" s="37">
        <v>175694</v>
      </c>
      <c r="H24" s="35"/>
    </row>
    <row r="25" spans="1:8" ht="18.75" customHeight="1">
      <c r="A25" s="22" t="s">
        <v>90</v>
      </c>
      <c r="B25" s="47">
        <v>6000</v>
      </c>
      <c r="C25" s="35"/>
      <c r="D25" s="34"/>
      <c r="E25" s="41"/>
      <c r="F25" s="41"/>
      <c r="G25" s="41"/>
      <c r="H25" s="34"/>
    </row>
    <row r="26" spans="1:8" ht="18.75" customHeight="1">
      <c r="A26" s="22" t="s">
        <v>98</v>
      </c>
      <c r="B26" s="47">
        <v>6000</v>
      </c>
      <c r="C26" s="35"/>
      <c r="D26" s="34"/>
      <c r="E26" s="41"/>
      <c r="F26" s="41"/>
      <c r="G26" s="41"/>
      <c r="H26" s="34"/>
    </row>
    <row r="27" spans="1:8" ht="18.75" customHeight="1">
      <c r="A27" s="22" t="s">
        <v>75</v>
      </c>
      <c r="B27" s="47">
        <v>3000</v>
      </c>
      <c r="C27" s="35"/>
      <c r="D27" s="34"/>
      <c r="E27" s="41"/>
      <c r="F27" s="41"/>
      <c r="G27" s="41"/>
      <c r="H27" s="34"/>
    </row>
    <row r="28" spans="1:8" ht="18.75" customHeight="1">
      <c r="A28" s="22" t="s">
        <v>76</v>
      </c>
      <c r="B28" s="47">
        <v>20400</v>
      </c>
      <c r="C28" s="35"/>
      <c r="D28" s="34"/>
      <c r="E28" s="41"/>
      <c r="F28" s="41"/>
      <c r="G28" s="41"/>
      <c r="H28" s="34"/>
    </row>
    <row r="29" spans="1:8" ht="18.75" customHeight="1">
      <c r="A29" s="23" t="s">
        <v>91</v>
      </c>
      <c r="B29" s="47">
        <v>75680</v>
      </c>
      <c r="C29" s="35"/>
      <c r="D29" s="34"/>
      <c r="E29" s="41"/>
      <c r="F29" s="41"/>
      <c r="G29" s="41"/>
      <c r="H29" s="34"/>
    </row>
    <row r="30" spans="1:8" ht="18.75" customHeight="1">
      <c r="A30" s="23" t="s">
        <v>92</v>
      </c>
      <c r="B30" s="47">
        <v>50000</v>
      </c>
      <c r="C30" s="35"/>
      <c r="D30" s="34"/>
      <c r="E30" s="41"/>
      <c r="F30" s="41"/>
      <c r="G30" s="41"/>
      <c r="H30" s="34"/>
    </row>
    <row r="31" spans="1:8" ht="32.25" customHeight="1">
      <c r="A31" s="23" t="s">
        <v>93</v>
      </c>
      <c r="B31" s="47">
        <v>30000</v>
      </c>
      <c r="C31" s="35"/>
      <c r="D31" s="34"/>
      <c r="E31" s="41"/>
      <c r="F31" s="41"/>
      <c r="G31" s="41"/>
      <c r="H31" s="34"/>
    </row>
    <row r="32" spans="1:8" ht="18.75" customHeight="1">
      <c r="A32" s="43"/>
      <c r="B32" s="48"/>
      <c r="C32" s="34"/>
      <c r="D32" s="34"/>
      <c r="E32" s="41"/>
      <c r="F32" s="41"/>
      <c r="G32" s="41"/>
      <c r="H32" s="34"/>
    </row>
    <row r="33" spans="1:8" ht="18">
      <c r="A33" s="26" t="s">
        <v>86</v>
      </c>
      <c r="B33" s="49">
        <f>B24+B21+B4</f>
        <v>2742680</v>
      </c>
      <c r="C33" s="29"/>
      <c r="D33" s="29"/>
      <c r="E33" s="34"/>
      <c r="F33" s="29" t="s">
        <v>86</v>
      </c>
      <c r="G33" s="1">
        <f>G24+G21+G4</f>
        <v>3019500</v>
      </c>
      <c r="H33" s="29"/>
    </row>
    <row r="34" spans="1:8" ht="18">
      <c r="A34" s="26"/>
      <c r="B34" s="26"/>
      <c r="C34" s="29"/>
      <c r="D34" s="29"/>
      <c r="E34" s="29"/>
      <c r="F34" s="29"/>
      <c r="G34" s="29"/>
      <c r="H34" s="29"/>
    </row>
    <row r="35" spans="1:8" ht="36">
      <c r="A35" s="28" t="s">
        <v>99</v>
      </c>
      <c r="B35" s="26"/>
      <c r="C35" s="29"/>
      <c r="D35" s="29"/>
      <c r="E35" s="29"/>
      <c r="F35" s="42" t="s">
        <v>99</v>
      </c>
      <c r="G35" s="29"/>
      <c r="H35" s="29"/>
    </row>
    <row r="36" spans="1:7" ht="12.75">
      <c r="A36" s="14"/>
      <c r="B36" s="14"/>
      <c r="D36" s="14"/>
      <c r="E36" s="14"/>
      <c r="F36" s="14"/>
      <c r="G36" s="14"/>
    </row>
    <row r="37" spans="1:7" ht="12.75">
      <c r="A37" s="14"/>
      <c r="B37" s="14"/>
      <c r="D37" s="14"/>
      <c r="E37" s="14"/>
      <c r="F37" s="14"/>
      <c r="G37" s="14"/>
    </row>
    <row r="38" spans="1:7" ht="12.75">
      <c r="A38" s="14"/>
      <c r="B38" s="14"/>
      <c r="D38" s="14"/>
      <c r="E38" s="14"/>
      <c r="F38" s="14"/>
      <c r="G38" s="14"/>
    </row>
    <row r="39" spans="1:7" ht="12.75">
      <c r="A39" s="14"/>
      <c r="B39" s="14"/>
      <c r="D39" s="14"/>
      <c r="E39" s="14"/>
      <c r="F39" s="14"/>
      <c r="G39" s="14"/>
    </row>
    <row r="40" spans="1:7" ht="12.75">
      <c r="A40" s="14"/>
      <c r="B40" s="14"/>
      <c r="C40" s="14"/>
      <c r="D40" s="14"/>
      <c r="E40" s="14"/>
      <c r="F40" s="14"/>
      <c r="G40" s="14"/>
    </row>
    <row r="41" spans="1:7" ht="12.75">
      <c r="A41" s="14"/>
      <c r="B41" s="14"/>
      <c r="C41" s="14"/>
      <c r="D41" s="14"/>
      <c r="E41" s="14"/>
      <c r="F41" s="14"/>
      <c r="G41" s="14"/>
    </row>
    <row r="42" spans="1:7" ht="12.75">
      <c r="A42" s="14"/>
      <c r="B42" s="14"/>
      <c r="C42" s="14"/>
      <c r="D42" s="14"/>
      <c r="E42" s="14"/>
      <c r="F42" s="14"/>
      <c r="G42" s="14"/>
    </row>
    <row r="43" spans="1:7" ht="12.75">
      <c r="A43" s="14"/>
      <c r="B43" s="14"/>
      <c r="C43" s="14"/>
      <c r="D43" s="14"/>
      <c r="E43" s="14"/>
      <c r="F43" s="14"/>
      <c r="G43" s="14"/>
    </row>
    <row r="44" spans="1:7" ht="12.75">
      <c r="A44" s="14"/>
      <c r="B44" s="14"/>
      <c r="C44" s="14"/>
      <c r="D44" s="14"/>
      <c r="E44" s="14"/>
      <c r="F44" s="14"/>
      <c r="G44" s="14"/>
    </row>
    <row r="45" spans="1:7" ht="12.75">
      <c r="A45" s="14"/>
      <c r="B45" s="14"/>
      <c r="C45" s="14"/>
      <c r="D45" s="14"/>
      <c r="E45" s="14"/>
      <c r="F45" s="14"/>
      <c r="G45" s="14"/>
    </row>
    <row r="46" spans="1:7" ht="12.75">
      <c r="A46" s="14"/>
      <c r="B46" s="14"/>
      <c r="C46" s="14"/>
      <c r="D46" s="14"/>
      <c r="E46" s="14"/>
      <c r="F46" s="14"/>
      <c r="G46" s="14"/>
    </row>
    <row r="47" spans="1:7" ht="12.75">
      <c r="A47" s="14"/>
      <c r="B47" s="14"/>
      <c r="C47" s="14"/>
      <c r="D47" s="14"/>
      <c r="E47" s="14"/>
      <c r="F47" s="14"/>
      <c r="G47" s="14"/>
    </row>
    <row r="48" spans="1:7" ht="12.75">
      <c r="A48" s="14"/>
      <c r="B48" s="14"/>
      <c r="C48" s="14"/>
      <c r="D48" s="14"/>
      <c r="E48" s="14"/>
      <c r="F48" s="14"/>
      <c r="G48" s="14"/>
    </row>
    <row r="49" spans="1:7" ht="12.75">
      <c r="A49" s="14"/>
      <c r="B49" s="14"/>
      <c r="C49" s="14"/>
      <c r="D49" s="14"/>
      <c r="E49" s="14"/>
      <c r="F49" s="14"/>
      <c r="G49" s="14"/>
    </row>
  </sheetData>
  <sheetProtection/>
  <mergeCells count="1">
    <mergeCell ref="F2:G2"/>
  </mergeCells>
  <printOptions/>
  <pageMargins left="0.984251968503937" right="0.1968503937007874" top="0.984251968503937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">
      <selection activeCell="H5" sqref="H5:H6"/>
    </sheetView>
  </sheetViews>
  <sheetFormatPr defaultColWidth="9.00390625" defaultRowHeight="12.75"/>
  <cols>
    <col min="3" max="3" width="13.00390625" style="0" customWidth="1"/>
    <col min="7" max="7" width="3.75390625" style="0" customWidth="1"/>
    <col min="8" max="8" width="19.625" style="0" customWidth="1"/>
  </cols>
  <sheetData>
    <row r="2" ht="18">
      <c r="A2" s="1" t="s">
        <v>40</v>
      </c>
    </row>
    <row r="3" ht="18">
      <c r="A3" s="1" t="s">
        <v>32</v>
      </c>
    </row>
    <row r="5" spans="1:8" ht="12.75" customHeight="1">
      <c r="A5" s="74"/>
      <c r="B5" s="75"/>
      <c r="C5" s="69"/>
      <c r="D5" s="87" t="s">
        <v>10</v>
      </c>
      <c r="E5" s="87"/>
      <c r="F5" s="87" t="s">
        <v>30</v>
      </c>
      <c r="G5" s="88"/>
      <c r="H5" s="7" t="s">
        <v>31</v>
      </c>
    </row>
    <row r="6" spans="1:8" ht="12.75">
      <c r="A6" s="74"/>
      <c r="B6" s="75"/>
      <c r="C6" s="69"/>
      <c r="D6" s="87"/>
      <c r="E6" s="87"/>
      <c r="F6" s="87"/>
      <c r="G6" s="88"/>
      <c r="H6" s="7"/>
    </row>
    <row r="7" spans="1:9" ht="28.5" customHeight="1">
      <c r="A7" s="124" t="s">
        <v>48</v>
      </c>
      <c r="B7" s="125"/>
      <c r="C7" s="126"/>
      <c r="D7" s="73">
        <v>43238</v>
      </c>
      <c r="E7" s="73"/>
      <c r="F7" s="127">
        <v>562097</v>
      </c>
      <c r="G7" s="128"/>
      <c r="H7" s="2" t="s">
        <v>33</v>
      </c>
      <c r="I7">
        <v>452329</v>
      </c>
    </row>
    <row r="8" spans="1:8" ht="12.75">
      <c r="A8" s="87" t="s">
        <v>9</v>
      </c>
      <c r="B8" s="87"/>
      <c r="C8" s="87"/>
      <c r="D8" s="96">
        <f>D7*26.2%</f>
        <v>11328.356</v>
      </c>
      <c r="E8" s="96"/>
      <c r="F8" s="96">
        <f>F7*26.2%</f>
        <v>147269.41400000002</v>
      </c>
      <c r="G8" s="96"/>
      <c r="H8" s="6">
        <v>109704.52</v>
      </c>
    </row>
    <row r="9" spans="1:8" ht="48" customHeight="1">
      <c r="A9" s="120" t="s">
        <v>49</v>
      </c>
      <c r="B9" s="120"/>
      <c r="C9" s="120"/>
      <c r="D9" s="72">
        <v>700</v>
      </c>
      <c r="E9" s="72"/>
      <c r="F9" s="115">
        <v>8400</v>
      </c>
      <c r="G9" s="116"/>
      <c r="H9" s="6">
        <v>19041</v>
      </c>
    </row>
    <row r="10" spans="1:8" ht="12.75">
      <c r="A10" s="87" t="s">
        <v>20</v>
      </c>
      <c r="B10" s="87"/>
      <c r="C10" s="87"/>
      <c r="D10" s="87">
        <v>11000</v>
      </c>
      <c r="E10" s="87"/>
      <c r="F10" s="87">
        <v>132000</v>
      </c>
      <c r="G10" s="88"/>
      <c r="H10" s="6">
        <v>109809</v>
      </c>
    </row>
    <row r="11" spans="1:8" ht="19.5" customHeight="1">
      <c r="A11" s="87" t="s">
        <v>42</v>
      </c>
      <c r="B11" s="87"/>
      <c r="C11" s="87"/>
      <c r="D11" s="87">
        <v>1400</v>
      </c>
      <c r="E11" s="87"/>
      <c r="F11" s="87">
        <v>16800</v>
      </c>
      <c r="G11" s="88"/>
      <c r="H11" s="6">
        <v>14007</v>
      </c>
    </row>
    <row r="12" spans="1:8" ht="12.75">
      <c r="A12" s="87" t="s">
        <v>22</v>
      </c>
      <c r="B12" s="87"/>
      <c r="C12" s="87"/>
      <c r="D12" s="87">
        <v>350</v>
      </c>
      <c r="E12" s="87"/>
      <c r="F12" s="87">
        <v>4200</v>
      </c>
      <c r="G12" s="88"/>
      <c r="H12" s="6">
        <v>3564.44</v>
      </c>
    </row>
    <row r="13" spans="1:8" ht="12.75">
      <c r="A13" s="72" t="s">
        <v>38</v>
      </c>
      <c r="B13" s="72"/>
      <c r="C13" s="72"/>
      <c r="D13" s="87">
        <v>2420</v>
      </c>
      <c r="E13" s="87"/>
      <c r="F13" s="87">
        <v>29040</v>
      </c>
      <c r="G13" s="88"/>
      <c r="H13" s="6">
        <v>14058</v>
      </c>
    </row>
    <row r="14" spans="1:8" ht="12.75">
      <c r="A14" s="87" t="s">
        <v>25</v>
      </c>
      <c r="B14" s="87"/>
      <c r="C14" s="87"/>
      <c r="D14" s="87">
        <v>170</v>
      </c>
      <c r="E14" s="87"/>
      <c r="F14" s="87">
        <v>2040</v>
      </c>
      <c r="G14" s="88"/>
      <c r="H14" s="6"/>
    </row>
    <row r="15" spans="1:8" ht="28.5" customHeight="1">
      <c r="A15" s="95" t="s">
        <v>27</v>
      </c>
      <c r="B15" s="93"/>
      <c r="C15" s="94"/>
      <c r="D15" s="87">
        <v>125</v>
      </c>
      <c r="E15" s="87"/>
      <c r="F15" s="87">
        <v>1500</v>
      </c>
      <c r="G15" s="88"/>
      <c r="H15" s="6">
        <v>1500</v>
      </c>
    </row>
    <row r="16" spans="1:8" ht="12.75">
      <c r="A16" s="87" t="s">
        <v>28</v>
      </c>
      <c r="B16" s="87"/>
      <c r="C16" s="87"/>
      <c r="D16" s="87">
        <v>170</v>
      </c>
      <c r="E16" s="87"/>
      <c r="F16" s="87">
        <v>2040</v>
      </c>
      <c r="G16" s="88"/>
      <c r="H16" s="6">
        <v>5500</v>
      </c>
    </row>
    <row r="17" spans="1:8" ht="12.75">
      <c r="A17" s="72" t="s">
        <v>43</v>
      </c>
      <c r="B17" s="72"/>
      <c r="C17" s="72"/>
      <c r="D17" s="115">
        <v>625</v>
      </c>
      <c r="E17" s="116"/>
      <c r="F17" s="103">
        <v>7500</v>
      </c>
      <c r="G17" s="103"/>
      <c r="H17" s="6">
        <v>7123</v>
      </c>
    </row>
    <row r="18" spans="1:8" ht="22.5" customHeight="1">
      <c r="A18" s="72" t="s">
        <v>34</v>
      </c>
      <c r="B18" s="72"/>
      <c r="C18" s="72"/>
      <c r="D18" s="4"/>
      <c r="E18" s="5"/>
      <c r="F18" s="3"/>
      <c r="G18" s="3"/>
      <c r="H18" s="6">
        <v>37115.53</v>
      </c>
    </row>
    <row r="19" spans="1:8" ht="27.75" customHeight="1">
      <c r="A19" s="95" t="s">
        <v>44</v>
      </c>
      <c r="B19" s="93"/>
      <c r="C19" s="94"/>
      <c r="D19" s="4"/>
      <c r="E19" s="5"/>
      <c r="F19" s="3"/>
      <c r="G19" s="3"/>
      <c r="H19" s="6">
        <v>366030</v>
      </c>
    </row>
    <row r="20" spans="1:8" ht="12.75">
      <c r="A20" s="72" t="s">
        <v>35</v>
      </c>
      <c r="B20" s="72"/>
      <c r="C20" s="72"/>
      <c r="D20" s="4"/>
      <c r="E20" s="5"/>
      <c r="F20" s="3"/>
      <c r="G20" s="3"/>
      <c r="H20" s="6">
        <v>58335.07</v>
      </c>
    </row>
    <row r="21" spans="1:8" ht="12.75">
      <c r="A21" s="72" t="s">
        <v>36</v>
      </c>
      <c r="B21" s="72"/>
      <c r="C21" s="72"/>
      <c r="D21" s="4"/>
      <c r="E21" s="5"/>
      <c r="F21" s="3"/>
      <c r="G21" s="3"/>
      <c r="H21" s="6">
        <v>56108</v>
      </c>
    </row>
    <row r="22" spans="1:8" ht="12.75">
      <c r="A22" s="72" t="s">
        <v>37</v>
      </c>
      <c r="B22" s="72"/>
      <c r="C22" s="72"/>
      <c r="D22" s="4"/>
      <c r="E22" s="5"/>
      <c r="F22" s="3"/>
      <c r="G22" s="3"/>
      <c r="H22" s="6">
        <v>15520</v>
      </c>
    </row>
    <row r="23" spans="1:8" ht="12.75">
      <c r="A23" s="72" t="s">
        <v>47</v>
      </c>
      <c r="B23" s="72"/>
      <c r="C23" s="72"/>
      <c r="D23" s="4"/>
      <c r="E23" s="5"/>
      <c r="F23" s="3"/>
      <c r="G23" s="3"/>
      <c r="H23" s="8">
        <v>1861</v>
      </c>
    </row>
    <row r="24" spans="1:8" ht="12.75">
      <c r="A24" s="72" t="s">
        <v>39</v>
      </c>
      <c r="B24" s="72"/>
      <c r="C24" s="72"/>
      <c r="D24" s="4"/>
      <c r="E24" s="5"/>
      <c r="F24" s="3"/>
      <c r="G24" s="3"/>
      <c r="H24" s="6">
        <v>20000</v>
      </c>
    </row>
    <row r="25" spans="1:8" ht="12.75">
      <c r="A25" s="95" t="s">
        <v>46</v>
      </c>
      <c r="B25" s="93"/>
      <c r="C25" s="94"/>
      <c r="D25" s="4"/>
      <c r="E25" s="5"/>
      <c r="F25" s="3"/>
      <c r="G25" s="3"/>
      <c r="H25" s="6">
        <v>4371</v>
      </c>
    </row>
    <row r="26" spans="1:8" ht="25.5" customHeight="1">
      <c r="A26" s="95" t="s">
        <v>45</v>
      </c>
      <c r="B26" s="93"/>
      <c r="C26" s="94"/>
      <c r="D26" s="4"/>
      <c r="E26" s="5"/>
      <c r="F26" s="3"/>
      <c r="G26" s="3"/>
      <c r="H26" s="6">
        <v>6720</v>
      </c>
    </row>
    <row r="27" spans="1:8" ht="36.75" customHeight="1">
      <c r="A27" s="121" t="s">
        <v>41</v>
      </c>
      <c r="B27" s="122"/>
      <c r="C27" s="123"/>
      <c r="D27" s="99">
        <f>SUM(D9:D17)</f>
        <v>16960</v>
      </c>
      <c r="E27" s="99"/>
      <c r="F27" s="74">
        <f>SUM(F9:F26)</f>
        <v>203520</v>
      </c>
      <c r="G27" s="75"/>
      <c r="H27" s="9">
        <f>SUM(H9:H26)</f>
        <v>740663.0399999999</v>
      </c>
    </row>
    <row r="28" spans="1:3" ht="12.75">
      <c r="A28" s="120" t="s">
        <v>55</v>
      </c>
      <c r="B28" s="120"/>
      <c r="C28" s="120"/>
    </row>
    <row r="29" spans="1:8" ht="12.75">
      <c r="A29" s="87" t="s">
        <v>50</v>
      </c>
      <c r="B29" s="87"/>
      <c r="C29" s="87"/>
      <c r="D29" s="88"/>
      <c r="E29" s="89"/>
      <c r="F29" s="88"/>
      <c r="G29" s="89"/>
      <c r="H29" s="6">
        <v>35574</v>
      </c>
    </row>
    <row r="30" spans="1:8" ht="12.75">
      <c r="A30" s="87" t="s">
        <v>51</v>
      </c>
      <c r="B30" s="87"/>
      <c r="C30" s="87"/>
      <c r="D30" s="88"/>
      <c r="E30" s="89"/>
      <c r="F30" s="88"/>
      <c r="G30" s="89"/>
      <c r="H30" s="6">
        <v>99880</v>
      </c>
    </row>
    <row r="31" spans="1:8" ht="24.75" customHeight="1">
      <c r="A31" s="97" t="s">
        <v>52</v>
      </c>
      <c r="B31" s="97"/>
      <c r="C31" s="97"/>
      <c r="D31" s="88"/>
      <c r="E31" s="89"/>
      <c r="F31" s="88"/>
      <c r="G31" s="89"/>
      <c r="H31" s="6">
        <v>662867</v>
      </c>
    </row>
    <row r="32" spans="1:11" ht="12.75">
      <c r="A32" s="87" t="s">
        <v>53</v>
      </c>
      <c r="B32" s="87"/>
      <c r="C32" s="87"/>
      <c r="D32" s="88"/>
      <c r="E32" s="89"/>
      <c r="F32" s="88"/>
      <c r="G32" s="89"/>
      <c r="H32" s="6">
        <v>266924</v>
      </c>
      <c r="J32" s="118"/>
      <c r="K32" s="118"/>
    </row>
    <row r="33" spans="1:11" ht="12.75">
      <c r="A33" s="87" t="s">
        <v>54</v>
      </c>
      <c r="B33" s="87"/>
      <c r="C33" s="87"/>
      <c r="D33" s="88"/>
      <c r="E33" s="89"/>
      <c r="F33" s="88"/>
      <c r="G33" s="89"/>
      <c r="H33" s="9">
        <f>SUM(H29:H32)</f>
        <v>1065245</v>
      </c>
      <c r="J33" s="118"/>
      <c r="K33" s="118"/>
    </row>
    <row r="34" spans="1:8" ht="12.75">
      <c r="A34" s="71" t="s">
        <v>56</v>
      </c>
      <c r="B34" s="71"/>
      <c r="C34" s="71"/>
      <c r="D34" s="129">
        <f>D8+D7</f>
        <v>54566.356</v>
      </c>
      <c r="E34" s="89"/>
      <c r="F34" s="129">
        <f>F8+F7</f>
        <v>709366.414</v>
      </c>
      <c r="G34" s="89"/>
      <c r="H34" s="6">
        <f>H33+H27+H8+I7</f>
        <v>2367941.56</v>
      </c>
    </row>
    <row r="35" spans="1:8" ht="12.75">
      <c r="A35" s="10"/>
      <c r="B35" s="10"/>
      <c r="C35" s="10"/>
      <c r="D35" s="11"/>
      <c r="E35" s="12"/>
      <c r="F35" s="11"/>
      <c r="G35" s="12"/>
      <c r="H35" s="13"/>
    </row>
    <row r="37" ht="12.75">
      <c r="A37" t="s">
        <v>57</v>
      </c>
    </row>
  </sheetData>
  <sheetProtection/>
  <mergeCells count="72">
    <mergeCell ref="D27:E27"/>
    <mergeCell ref="A23:C23"/>
    <mergeCell ref="J33:K33"/>
    <mergeCell ref="A18:C18"/>
    <mergeCell ref="A19:C19"/>
    <mergeCell ref="A20:C20"/>
    <mergeCell ref="A21:C21"/>
    <mergeCell ref="A22:C22"/>
    <mergeCell ref="A26:C26"/>
    <mergeCell ref="F27:G27"/>
    <mergeCell ref="A32:C32"/>
    <mergeCell ref="F15:G15"/>
    <mergeCell ref="J32:K32"/>
    <mergeCell ref="A16:C16"/>
    <mergeCell ref="D16:E16"/>
    <mergeCell ref="F16:G16"/>
    <mergeCell ref="F29:G29"/>
    <mergeCell ref="F30:G30"/>
    <mergeCell ref="F31:G31"/>
    <mergeCell ref="F17:G17"/>
    <mergeCell ref="A25:C25"/>
    <mergeCell ref="A17:C17"/>
    <mergeCell ref="D17:E17"/>
    <mergeCell ref="A15:C15"/>
    <mergeCell ref="D15:E15"/>
    <mergeCell ref="A11:C11"/>
    <mergeCell ref="D11:E11"/>
    <mergeCell ref="F11:G11"/>
    <mergeCell ref="D12:E12"/>
    <mergeCell ref="F12:G12"/>
    <mergeCell ref="A12:C12"/>
    <mergeCell ref="D13:E13"/>
    <mergeCell ref="F13:G13"/>
    <mergeCell ref="A14:C14"/>
    <mergeCell ref="D14:E14"/>
    <mergeCell ref="F14:G14"/>
    <mergeCell ref="A13:C13"/>
    <mergeCell ref="A9:C9"/>
    <mergeCell ref="D9:E9"/>
    <mergeCell ref="F9:G9"/>
    <mergeCell ref="A10:C10"/>
    <mergeCell ref="D10:E10"/>
    <mergeCell ref="F10:G10"/>
    <mergeCell ref="F8:G8"/>
    <mergeCell ref="A7:C7"/>
    <mergeCell ref="D7:E7"/>
    <mergeCell ref="F7:G7"/>
    <mergeCell ref="A8:C8"/>
    <mergeCell ref="D8:E8"/>
    <mergeCell ref="A28:C28"/>
    <mergeCell ref="A29:C29"/>
    <mergeCell ref="A24:C24"/>
    <mergeCell ref="A27:C27"/>
    <mergeCell ref="A5:C5"/>
    <mergeCell ref="D5:E5"/>
    <mergeCell ref="F5:G5"/>
    <mergeCell ref="A6:C6"/>
    <mergeCell ref="D6:E6"/>
    <mergeCell ref="F6:G6"/>
    <mergeCell ref="A33:C33"/>
    <mergeCell ref="A34:C34"/>
    <mergeCell ref="D29:E29"/>
    <mergeCell ref="D30:E30"/>
    <mergeCell ref="D31:E31"/>
    <mergeCell ref="D32:E32"/>
    <mergeCell ref="D33:E33"/>
    <mergeCell ref="A30:C30"/>
    <mergeCell ref="A31:C31"/>
    <mergeCell ref="F32:G32"/>
    <mergeCell ref="F33:G33"/>
    <mergeCell ref="F34:G34"/>
    <mergeCell ref="D34:E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55">
      <selection activeCell="D76" sqref="D76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25.75390625" style="0" customWidth="1"/>
    <col min="4" max="4" width="18.125" style="0" customWidth="1"/>
    <col min="5" max="5" width="14.125" style="0" customWidth="1"/>
    <col min="6" max="6" width="13.375" style="0" customWidth="1"/>
  </cols>
  <sheetData>
    <row r="1" ht="12.75">
      <c r="B1" t="s">
        <v>143</v>
      </c>
    </row>
    <row r="2" ht="12.75">
      <c r="B2" t="s">
        <v>120</v>
      </c>
    </row>
    <row r="3" ht="12.75">
      <c r="B3" t="s">
        <v>144</v>
      </c>
    </row>
    <row r="4" ht="27">
      <c r="B4" s="56" t="s">
        <v>145</v>
      </c>
    </row>
    <row r="5" ht="15">
      <c r="B5" s="26" t="s">
        <v>127</v>
      </c>
    </row>
    <row r="6" ht="15.75" thickBot="1">
      <c r="B6" s="26" t="s">
        <v>128</v>
      </c>
    </row>
    <row r="7" spans="2:3" ht="13.5" thickBot="1">
      <c r="B7" s="52" t="s">
        <v>134</v>
      </c>
      <c r="C7" s="53" t="s">
        <v>121</v>
      </c>
    </row>
    <row r="8" spans="2:3" ht="12.75">
      <c r="B8" s="51" t="s">
        <v>4</v>
      </c>
      <c r="C8" s="55">
        <v>8000</v>
      </c>
    </row>
    <row r="9" spans="2:3" ht="12.75">
      <c r="B9" s="6" t="s">
        <v>122</v>
      </c>
      <c r="C9" s="55">
        <v>10000</v>
      </c>
    </row>
    <row r="10" spans="2:3" ht="12.75">
      <c r="B10" s="6" t="s">
        <v>148</v>
      </c>
      <c r="C10" s="55">
        <v>8000</v>
      </c>
    </row>
    <row r="11" spans="2:3" ht="12.75">
      <c r="B11" s="6" t="s">
        <v>123</v>
      </c>
      <c r="C11" s="55">
        <v>2000</v>
      </c>
    </row>
    <row r="12" spans="2:3" ht="12.75">
      <c r="B12" s="6" t="s">
        <v>7</v>
      </c>
      <c r="C12" s="55">
        <v>1500</v>
      </c>
    </row>
    <row r="13" spans="2:3" ht="12.75">
      <c r="B13" s="6" t="s">
        <v>124</v>
      </c>
      <c r="C13" s="55">
        <v>4000</v>
      </c>
    </row>
    <row r="14" spans="2:3" ht="12.75">
      <c r="B14" s="6" t="s">
        <v>8</v>
      </c>
      <c r="C14" s="55">
        <v>2800</v>
      </c>
    </row>
    <row r="15" spans="2:3" ht="12.75">
      <c r="B15" s="54"/>
      <c r="C15" s="55"/>
    </row>
    <row r="16" spans="2:3" ht="12.75">
      <c r="B16" s="6" t="s">
        <v>125</v>
      </c>
      <c r="C16" s="55">
        <f>SUM(C8:C15)</f>
        <v>36300</v>
      </c>
    </row>
    <row r="17" spans="2:3" ht="13.5" thickBot="1">
      <c r="B17" s="58" t="s">
        <v>126</v>
      </c>
      <c r="C17" s="59">
        <f>C16*14.2%</f>
        <v>5154.599999999999</v>
      </c>
    </row>
    <row r="18" spans="2:3" ht="26.25" thickBot="1">
      <c r="B18" s="62" t="s">
        <v>129</v>
      </c>
      <c r="C18" s="63">
        <f>C16+C17</f>
        <v>41454.6</v>
      </c>
    </row>
    <row r="19" spans="2:3" ht="15.75">
      <c r="B19" s="66" t="s">
        <v>142</v>
      </c>
      <c r="C19" t="s">
        <v>149</v>
      </c>
    </row>
    <row r="20" spans="2:3" ht="25.5">
      <c r="B20" s="60" t="s">
        <v>130</v>
      </c>
      <c r="C20" s="61"/>
    </row>
    <row r="21" spans="2:3" ht="12.75">
      <c r="B21" s="57" t="s">
        <v>140</v>
      </c>
      <c r="C21" s="55">
        <v>11000</v>
      </c>
    </row>
    <row r="22" spans="2:3" ht="12.75">
      <c r="B22" s="57" t="s">
        <v>139</v>
      </c>
      <c r="C22" s="55">
        <v>4000</v>
      </c>
    </row>
    <row r="23" spans="2:3" ht="12.75">
      <c r="B23" s="57" t="s">
        <v>150</v>
      </c>
      <c r="C23" s="55">
        <v>2000</v>
      </c>
    </row>
    <row r="24" spans="2:3" ht="38.25">
      <c r="B24" s="57" t="s">
        <v>138</v>
      </c>
      <c r="C24" s="55">
        <v>500</v>
      </c>
    </row>
    <row r="25" spans="2:3" ht="51">
      <c r="B25" s="57" t="s">
        <v>135</v>
      </c>
      <c r="C25" s="55">
        <v>1000</v>
      </c>
    </row>
    <row r="26" spans="2:3" ht="12.75">
      <c r="B26" s="57" t="s">
        <v>137</v>
      </c>
      <c r="C26" s="55">
        <v>6000</v>
      </c>
    </row>
    <row r="27" spans="2:3" ht="12.75">
      <c r="B27" s="57" t="s">
        <v>68</v>
      </c>
      <c r="C27" s="55">
        <v>600</v>
      </c>
    </row>
    <row r="28" spans="2:3" ht="12.75">
      <c r="B28" s="57" t="s">
        <v>29</v>
      </c>
      <c r="C28" s="55">
        <v>6000</v>
      </c>
    </row>
    <row r="29" spans="2:3" ht="12.75">
      <c r="B29" s="57" t="s">
        <v>132</v>
      </c>
      <c r="C29" s="55">
        <v>550</v>
      </c>
    </row>
    <row r="30" spans="2:3" ht="25.5">
      <c r="B30" s="57" t="s">
        <v>136</v>
      </c>
      <c r="C30" s="55">
        <v>750</v>
      </c>
    </row>
    <row r="32" spans="2:3" ht="25.5">
      <c r="B32" s="57" t="s">
        <v>133</v>
      </c>
      <c r="C32" s="55">
        <v>20000</v>
      </c>
    </row>
    <row r="33" spans="2:3" ht="12.75">
      <c r="B33" s="57" t="s">
        <v>131</v>
      </c>
      <c r="C33" s="55">
        <v>10437.6</v>
      </c>
    </row>
    <row r="34" spans="2:3" ht="12.75">
      <c r="B34" s="65" t="s">
        <v>17</v>
      </c>
      <c r="C34" s="55">
        <f>SUM(C21:C33)</f>
        <v>62837.6</v>
      </c>
    </row>
    <row r="35" spans="2:3" ht="25.5">
      <c r="B35" s="64" t="s">
        <v>141</v>
      </c>
      <c r="C35" s="55" t="s">
        <v>146</v>
      </c>
    </row>
    <row r="36" ht="63.75">
      <c r="B36" s="67" t="s">
        <v>147</v>
      </c>
    </row>
    <row r="37" ht="12.75">
      <c r="B37" s="67"/>
    </row>
    <row r="38" ht="12.75">
      <c r="B38" s="67"/>
    </row>
    <row r="39" ht="12.75">
      <c r="B39" s="67"/>
    </row>
    <row r="40" ht="12.75">
      <c r="B40" s="67"/>
    </row>
    <row r="41" ht="12.75">
      <c r="B41" s="67"/>
    </row>
    <row r="44" spans="1:4" ht="15.75">
      <c r="A44" s="15"/>
      <c r="B44" s="19" t="s">
        <v>118</v>
      </c>
      <c r="C44" s="20"/>
      <c r="D44" s="21" t="s">
        <v>87</v>
      </c>
    </row>
    <row r="45" spans="1:4" ht="51" customHeight="1">
      <c r="A45" s="15"/>
      <c r="B45" s="22"/>
      <c r="C45" s="23" t="s">
        <v>119</v>
      </c>
      <c r="D45" s="23" t="s">
        <v>89</v>
      </c>
    </row>
    <row r="46" spans="1:4" ht="48.75" customHeight="1">
      <c r="A46" s="16"/>
      <c r="B46" s="24" t="s">
        <v>59</v>
      </c>
      <c r="C46" s="25">
        <v>945318</v>
      </c>
      <c r="D46" s="22">
        <v>871195</v>
      </c>
    </row>
    <row r="47" spans="1:4" ht="30">
      <c r="A47" s="17"/>
      <c r="B47" s="23" t="s">
        <v>58</v>
      </c>
      <c r="C47" s="22">
        <v>608458</v>
      </c>
      <c r="D47" s="22">
        <v>653262</v>
      </c>
    </row>
    <row r="48" spans="1:4" ht="15">
      <c r="A48" s="15"/>
      <c r="B48" s="22" t="s">
        <v>62</v>
      </c>
      <c r="C48" s="22">
        <v>6000</v>
      </c>
      <c r="D48" s="22"/>
    </row>
    <row r="49" spans="1:4" ht="15">
      <c r="A49" s="15"/>
      <c r="B49" s="22" t="s">
        <v>63</v>
      </c>
      <c r="C49" s="22">
        <v>35520</v>
      </c>
      <c r="D49" s="22">
        <v>35520</v>
      </c>
    </row>
    <row r="50" spans="1:4" ht="15">
      <c r="A50" s="15"/>
      <c r="B50" s="22" t="s">
        <v>64</v>
      </c>
      <c r="C50" s="22">
        <v>16800</v>
      </c>
      <c r="D50" s="22">
        <v>20318</v>
      </c>
    </row>
    <row r="51" spans="1:4" ht="15">
      <c r="A51" s="15"/>
      <c r="B51" s="22" t="s">
        <v>65</v>
      </c>
      <c r="C51" s="22">
        <v>9600</v>
      </c>
      <c r="D51" s="22">
        <v>6560</v>
      </c>
    </row>
    <row r="52" spans="1:4" ht="15">
      <c r="A52" s="15"/>
      <c r="B52" s="22" t="s">
        <v>66</v>
      </c>
      <c r="C52" s="22">
        <v>12000</v>
      </c>
      <c r="D52" s="22">
        <v>25415</v>
      </c>
    </row>
    <row r="53" spans="1:4" ht="15">
      <c r="A53" s="15"/>
      <c r="B53" s="22" t="s">
        <v>67</v>
      </c>
      <c r="C53" s="22">
        <v>1800</v>
      </c>
      <c r="D53" s="22"/>
    </row>
    <row r="54" spans="1:4" ht="15">
      <c r="A54" s="15"/>
      <c r="B54" s="22" t="s">
        <v>68</v>
      </c>
      <c r="C54" s="22">
        <v>4200</v>
      </c>
      <c r="D54" s="22">
        <v>3999</v>
      </c>
    </row>
    <row r="55" spans="1:4" ht="15">
      <c r="A55" s="15"/>
      <c r="B55" s="22" t="s">
        <v>69</v>
      </c>
      <c r="C55" s="22">
        <v>3600</v>
      </c>
      <c r="D55" s="22">
        <v>1620</v>
      </c>
    </row>
    <row r="56" spans="1:4" ht="15">
      <c r="A56" s="15"/>
      <c r="B56" s="22" t="s">
        <v>70</v>
      </c>
      <c r="C56" s="22">
        <v>24000</v>
      </c>
      <c r="D56" s="22"/>
    </row>
    <row r="57" spans="1:4" ht="15">
      <c r="A57" s="15"/>
      <c r="B57" s="22" t="s">
        <v>71</v>
      </c>
      <c r="C57" s="22">
        <v>1800</v>
      </c>
      <c r="D57" s="22"/>
    </row>
    <row r="58" spans="1:4" ht="15">
      <c r="A58" s="15"/>
      <c r="B58" s="22" t="s">
        <v>72</v>
      </c>
      <c r="C58" s="22">
        <v>2040</v>
      </c>
      <c r="D58" s="22">
        <v>1500</v>
      </c>
    </row>
    <row r="59" spans="1:4" ht="15">
      <c r="A59" s="15"/>
      <c r="B59" s="22" t="s">
        <v>36</v>
      </c>
      <c r="C59" s="22">
        <v>62400</v>
      </c>
      <c r="D59" s="22">
        <v>31700</v>
      </c>
    </row>
    <row r="60" spans="1:4" ht="15">
      <c r="A60" s="15"/>
      <c r="B60" s="22" t="s">
        <v>73</v>
      </c>
      <c r="C60" s="22">
        <v>84000</v>
      </c>
      <c r="D60" s="22">
        <v>59432</v>
      </c>
    </row>
    <row r="61" spans="1:4" ht="15">
      <c r="A61" s="15"/>
      <c r="B61" s="22" t="s">
        <v>74</v>
      </c>
      <c r="C61" s="22">
        <v>1800</v>
      </c>
      <c r="D61" s="22">
        <v>756</v>
      </c>
    </row>
    <row r="62" spans="1:4" ht="15">
      <c r="A62" s="15"/>
      <c r="B62" s="22" t="s">
        <v>75</v>
      </c>
      <c r="C62" s="22">
        <v>3000</v>
      </c>
      <c r="D62" s="22"/>
    </row>
    <row r="63" spans="1:4" ht="15">
      <c r="A63" s="15"/>
      <c r="B63" s="22" t="s">
        <v>76</v>
      </c>
      <c r="C63" s="22">
        <v>20300</v>
      </c>
      <c r="D63" s="22"/>
    </row>
    <row r="64" spans="1:4" ht="41.25" customHeight="1">
      <c r="A64" s="17"/>
      <c r="B64" s="23" t="s">
        <v>77</v>
      </c>
      <c r="C64" s="22">
        <v>20400</v>
      </c>
      <c r="D64" s="22">
        <v>31113</v>
      </c>
    </row>
    <row r="65" spans="1:4" ht="15">
      <c r="A65" s="15"/>
      <c r="B65" s="22" t="s">
        <v>78</v>
      </c>
      <c r="C65" s="22">
        <v>3600</v>
      </c>
      <c r="D65" s="22"/>
    </row>
    <row r="66" spans="1:4" ht="42.75" customHeight="1">
      <c r="A66" s="17"/>
      <c r="B66" s="23" t="s">
        <v>79</v>
      </c>
      <c r="C66" s="22">
        <v>12000</v>
      </c>
      <c r="D66" s="22"/>
    </row>
    <row r="67" spans="1:4" ht="15">
      <c r="A67" s="15"/>
      <c r="B67" s="22" t="s">
        <v>80</v>
      </c>
      <c r="C67" s="22">
        <v>12000</v>
      </c>
      <c r="D67" s="22"/>
    </row>
    <row r="68" spans="1:4" ht="15.75">
      <c r="A68" s="16"/>
      <c r="B68" s="24" t="s">
        <v>81</v>
      </c>
      <c r="C68" s="25">
        <v>1180980</v>
      </c>
      <c r="D68" s="22">
        <v>991165</v>
      </c>
    </row>
    <row r="69" spans="1:4" ht="15">
      <c r="A69" s="15"/>
      <c r="B69" s="22" t="s">
        <v>50</v>
      </c>
      <c r="C69" s="22">
        <v>39120</v>
      </c>
      <c r="D69" s="22">
        <v>39621</v>
      </c>
    </row>
    <row r="70" spans="1:4" ht="15">
      <c r="A70" s="15"/>
      <c r="B70" s="22" t="s">
        <v>82</v>
      </c>
      <c r="C70" s="22">
        <v>109860</v>
      </c>
      <c r="D70" s="22">
        <v>111723</v>
      </c>
    </row>
    <row r="71" spans="1:4" ht="30" customHeight="1">
      <c r="A71" s="17"/>
      <c r="B71" s="23" t="s">
        <v>83</v>
      </c>
      <c r="C71" s="22">
        <v>822000</v>
      </c>
      <c r="D71" s="23" t="s">
        <v>88</v>
      </c>
    </row>
    <row r="72" spans="1:4" ht="36" customHeight="1">
      <c r="A72" s="17"/>
      <c r="B72" s="23" t="s">
        <v>84</v>
      </c>
      <c r="C72" s="22">
        <v>210000</v>
      </c>
      <c r="D72" s="22">
        <v>295315</v>
      </c>
    </row>
    <row r="73" spans="1:4" ht="15.75">
      <c r="A73" s="18"/>
      <c r="B73" s="25" t="s">
        <v>117</v>
      </c>
      <c r="C73" s="25">
        <v>131770</v>
      </c>
      <c r="D73" s="22">
        <v>142752</v>
      </c>
    </row>
    <row r="74" spans="1:4" ht="15.75">
      <c r="A74" s="15"/>
      <c r="B74" s="26" t="s">
        <v>86</v>
      </c>
      <c r="C74" s="27">
        <f>C73+C68+C46</f>
        <v>2258068</v>
      </c>
      <c r="D74" s="27">
        <f>D73+D68+D46</f>
        <v>2005112</v>
      </c>
    </row>
    <row r="75" spans="1:4" ht="15">
      <c r="A75" s="14"/>
      <c r="B75" s="26"/>
      <c r="C75" s="26"/>
      <c r="D75" s="26"/>
    </row>
    <row r="76" spans="1:4" ht="30">
      <c r="A76" s="14"/>
      <c r="B76" s="28" t="s">
        <v>168</v>
      </c>
      <c r="C76" s="26"/>
      <c r="D76" s="26" t="s">
        <v>169</v>
      </c>
    </row>
    <row r="77" spans="1:3" ht="12.75">
      <c r="A77" s="14"/>
      <c r="B77" s="14"/>
      <c r="C77" s="14"/>
    </row>
    <row r="78" spans="1:3" ht="12.75">
      <c r="A78" s="14"/>
      <c r="B78" s="14"/>
      <c r="C78" s="14"/>
    </row>
    <row r="79" spans="1:3" ht="12.75">
      <c r="A79" s="14"/>
      <c r="B79" s="14"/>
      <c r="C79" s="14"/>
    </row>
    <row r="80" spans="1:3" ht="12.75">
      <c r="A80" s="14"/>
      <c r="B80" s="14"/>
      <c r="C80" s="14"/>
    </row>
    <row r="81" spans="1:3" ht="12.75">
      <c r="A81" s="14"/>
      <c r="B81" s="14"/>
      <c r="C81" s="14"/>
    </row>
    <row r="82" spans="1:3" ht="12.75">
      <c r="A82" s="14"/>
      <c r="B82" s="14"/>
      <c r="C82" s="14"/>
    </row>
    <row r="83" spans="1:3" ht="12.75">
      <c r="A83" s="14"/>
      <c r="B83" s="14"/>
      <c r="C83" s="14"/>
    </row>
    <row r="84" spans="1:3" ht="12.75">
      <c r="A84" s="14"/>
      <c r="B84" s="14"/>
      <c r="C84" s="14"/>
    </row>
    <row r="85" spans="1:3" ht="12.75">
      <c r="A85" s="14"/>
      <c r="B85" s="14"/>
      <c r="C85" s="14"/>
    </row>
    <row r="86" spans="1:3" ht="12.75">
      <c r="A86" s="14"/>
      <c r="B86" s="14"/>
      <c r="C86" s="14"/>
    </row>
    <row r="87" spans="1:3" ht="12.75">
      <c r="A87" s="14"/>
      <c r="B87" s="14"/>
      <c r="C87" s="14"/>
    </row>
    <row r="88" spans="1:3" ht="12.75">
      <c r="A88" s="14"/>
      <c r="B88" s="14"/>
      <c r="C88" s="14"/>
    </row>
    <row r="89" spans="1:3" ht="12.75">
      <c r="A89" s="14"/>
      <c r="B89" s="14"/>
      <c r="C89" s="14"/>
    </row>
    <row r="90" spans="1:3" ht="12.75">
      <c r="A90" s="14"/>
      <c r="B90" s="14"/>
      <c r="C90" s="14"/>
    </row>
  </sheetData>
  <sheetProtection/>
  <printOptions/>
  <pageMargins left="0.1968503937007874" right="0.1968503937007874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52">
      <selection activeCell="C63" sqref="C63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25.75390625" style="0" customWidth="1"/>
    <col min="4" max="4" width="14.125" style="0" customWidth="1"/>
    <col min="5" max="5" width="13.375" style="0" customWidth="1"/>
  </cols>
  <sheetData>
    <row r="1" ht="12.75">
      <c r="B1" t="s">
        <v>143</v>
      </c>
    </row>
    <row r="2" ht="12.75">
      <c r="B2" s="50" t="s">
        <v>179</v>
      </c>
    </row>
    <row r="3" ht="23.25">
      <c r="B3" s="86" t="s">
        <v>154</v>
      </c>
    </row>
    <row r="4" ht="15">
      <c r="B4" s="26" t="s">
        <v>127</v>
      </c>
    </row>
    <row r="5" ht="15.75" thickBot="1">
      <c r="B5" s="26" t="s">
        <v>128</v>
      </c>
    </row>
    <row r="6" spans="2:3" ht="13.5" thickBot="1">
      <c r="B6" s="52" t="s">
        <v>134</v>
      </c>
      <c r="C6" s="53" t="s">
        <v>164</v>
      </c>
    </row>
    <row r="7" spans="2:3" ht="12.75">
      <c r="B7" s="6" t="s">
        <v>151</v>
      </c>
      <c r="C7" s="55">
        <v>11500</v>
      </c>
    </row>
    <row r="8" spans="2:3" ht="12.75">
      <c r="B8" s="6" t="s">
        <v>148</v>
      </c>
      <c r="C8" s="55">
        <v>10500</v>
      </c>
    </row>
    <row r="9" spans="2:3" ht="12.75">
      <c r="B9" s="6" t="s">
        <v>123</v>
      </c>
      <c r="C9" s="55">
        <v>2300</v>
      </c>
    </row>
    <row r="10" spans="2:3" ht="12.75">
      <c r="B10" s="6" t="s">
        <v>7</v>
      </c>
      <c r="C10" s="55">
        <v>2300</v>
      </c>
    </row>
    <row r="11" spans="2:3" ht="12.75">
      <c r="B11" s="6" t="s">
        <v>124</v>
      </c>
      <c r="C11" s="55">
        <v>5750</v>
      </c>
    </row>
    <row r="12" spans="2:3" ht="12.75">
      <c r="B12" s="6" t="s">
        <v>8</v>
      </c>
      <c r="C12" s="59">
        <v>3000</v>
      </c>
    </row>
    <row r="13" spans="2:3" ht="12.75">
      <c r="B13" s="68" t="s">
        <v>125</v>
      </c>
      <c r="C13" s="55">
        <f>SUM(C7:C12)</f>
        <v>35350</v>
      </c>
    </row>
    <row r="14" spans="2:3" ht="12.75">
      <c r="B14" s="58" t="s">
        <v>152</v>
      </c>
      <c r="C14" s="76">
        <f>C13*34%</f>
        <v>12019</v>
      </c>
    </row>
    <row r="15" spans="2:3" ht="26.25" thickBot="1">
      <c r="B15" s="77" t="s">
        <v>155</v>
      </c>
      <c r="C15" s="59">
        <f>C13+C14</f>
        <v>47369</v>
      </c>
    </row>
    <row r="16" spans="2:3" ht="31.5" customHeight="1" thickBot="1">
      <c r="B16" s="78" t="s">
        <v>156</v>
      </c>
      <c r="C16" s="79" t="s">
        <v>153</v>
      </c>
    </row>
    <row r="17" spans="2:3" ht="25.5">
      <c r="B17" s="60" t="s">
        <v>130</v>
      </c>
      <c r="C17" s="61"/>
    </row>
    <row r="18" spans="2:3" ht="12.75">
      <c r="B18" s="57" t="s">
        <v>140</v>
      </c>
      <c r="C18" s="55">
        <v>16600</v>
      </c>
    </row>
    <row r="19" spans="2:3" ht="12.75">
      <c r="B19" s="57" t="s">
        <v>159</v>
      </c>
      <c r="C19" s="55">
        <v>160</v>
      </c>
    </row>
    <row r="20" spans="2:3" ht="12.75">
      <c r="B20" s="57" t="s">
        <v>139</v>
      </c>
      <c r="C20" s="55">
        <v>7500</v>
      </c>
    </row>
    <row r="21" spans="2:3" ht="12.75">
      <c r="B21" s="57" t="s">
        <v>150</v>
      </c>
      <c r="C21" s="55">
        <v>2000</v>
      </c>
    </row>
    <row r="22" spans="2:3" ht="38.25">
      <c r="B22" s="57" t="s">
        <v>138</v>
      </c>
      <c r="C22" s="55">
        <v>500</v>
      </c>
    </row>
    <row r="23" spans="2:3" ht="38.25">
      <c r="B23" s="57" t="s">
        <v>157</v>
      </c>
      <c r="C23" s="55">
        <v>1000</v>
      </c>
    </row>
    <row r="24" spans="2:3" ht="25.5">
      <c r="B24" s="57" t="s">
        <v>158</v>
      </c>
      <c r="C24" s="55">
        <v>11200</v>
      </c>
    </row>
    <row r="25" spans="2:3" ht="12.75">
      <c r="B25" s="57" t="s">
        <v>68</v>
      </c>
      <c r="C25" s="55">
        <v>600</v>
      </c>
    </row>
    <row r="26" spans="2:3" ht="12.75">
      <c r="B26" s="57" t="s">
        <v>171</v>
      </c>
      <c r="C26" s="55">
        <v>1660</v>
      </c>
    </row>
    <row r="27" spans="2:3" ht="12.75">
      <c r="B27" s="57" t="s">
        <v>160</v>
      </c>
      <c r="C27" s="55">
        <v>1700</v>
      </c>
    </row>
    <row r="28" spans="2:3" ht="12.75">
      <c r="B28" s="57" t="s">
        <v>161</v>
      </c>
      <c r="C28" s="55">
        <v>7500</v>
      </c>
    </row>
    <row r="29" spans="2:3" ht="12.75">
      <c r="B29" s="80" t="s">
        <v>162</v>
      </c>
      <c r="C29" s="81">
        <v>750</v>
      </c>
    </row>
    <row r="30" spans="2:3" ht="12.75">
      <c r="B30" s="57" t="s">
        <v>163</v>
      </c>
      <c r="C30" s="55">
        <v>10437.6</v>
      </c>
    </row>
    <row r="31" spans="2:3" ht="12.75">
      <c r="B31" s="65" t="s">
        <v>17</v>
      </c>
      <c r="C31" s="55">
        <f>SUM(C18:C30)</f>
        <v>61607.6</v>
      </c>
    </row>
    <row r="32" spans="2:3" ht="25.5">
      <c r="B32" s="64" t="s">
        <v>141</v>
      </c>
      <c r="C32" s="55" t="s">
        <v>165</v>
      </c>
    </row>
    <row r="33" spans="2:3" ht="12.75">
      <c r="B33" s="64"/>
      <c r="C33" s="55"/>
    </row>
    <row r="34" ht="12.75">
      <c r="B34" s="67"/>
    </row>
    <row r="35" ht="12.75">
      <c r="B35" s="67"/>
    </row>
    <row r="36" ht="12.75">
      <c r="B36" s="67"/>
    </row>
    <row r="39" spans="1:3" ht="15.75">
      <c r="A39" s="15"/>
      <c r="B39" s="19" t="s">
        <v>177</v>
      </c>
      <c r="C39" s="20"/>
    </row>
    <row r="40" spans="1:3" ht="48.75" customHeight="1">
      <c r="A40" s="16"/>
      <c r="B40" s="24" t="s">
        <v>59</v>
      </c>
      <c r="C40" s="25">
        <f>C41+C42+C43+C44+C45+C46+C47+C48+C49+C50+C51+C52+C53+C54+C55+C56</f>
        <v>1202705.6</v>
      </c>
    </row>
    <row r="41" spans="1:3" ht="30">
      <c r="A41" s="17"/>
      <c r="B41" s="23" t="s">
        <v>58</v>
      </c>
      <c r="C41" s="22">
        <v>568428</v>
      </c>
    </row>
    <row r="42" spans="1:3" ht="15">
      <c r="A42" s="15"/>
      <c r="B42" s="22" t="s">
        <v>62</v>
      </c>
      <c r="C42" s="22">
        <v>90000</v>
      </c>
    </row>
    <row r="43" spans="1:3" ht="15">
      <c r="A43" s="15"/>
      <c r="B43" s="22" t="s">
        <v>160</v>
      </c>
      <c r="C43" s="22">
        <v>20400</v>
      </c>
    </row>
    <row r="44" spans="1:3" ht="15">
      <c r="A44" s="15"/>
      <c r="B44" s="22" t="s">
        <v>67</v>
      </c>
      <c r="C44" s="22">
        <v>9000</v>
      </c>
    </row>
    <row r="45" spans="1:3" ht="15">
      <c r="A45" s="15"/>
      <c r="B45" s="22" t="s">
        <v>68</v>
      </c>
      <c r="C45" s="22">
        <v>7200</v>
      </c>
    </row>
    <row r="46" spans="1:3" ht="15">
      <c r="A46" s="15"/>
      <c r="B46" s="22" t="s">
        <v>175</v>
      </c>
      <c r="C46" s="22">
        <v>19920</v>
      </c>
    </row>
    <row r="47" spans="1:3" ht="15">
      <c r="A47" s="15"/>
      <c r="B47" s="22" t="s">
        <v>70</v>
      </c>
      <c r="C47" s="22">
        <v>24000</v>
      </c>
    </row>
    <row r="48" spans="1:3" ht="15">
      <c r="A48" s="15"/>
      <c r="B48" s="22" t="s">
        <v>66</v>
      </c>
      <c r="C48" s="22">
        <v>18000</v>
      </c>
    </row>
    <row r="49" spans="1:3" ht="15">
      <c r="A49" s="15"/>
      <c r="B49" s="22" t="s">
        <v>174</v>
      </c>
      <c r="C49" s="22">
        <v>134400</v>
      </c>
    </row>
    <row r="50" spans="1:3" ht="20.25" customHeight="1">
      <c r="A50" s="15"/>
      <c r="B50" s="22" t="s">
        <v>74</v>
      </c>
      <c r="C50" s="22">
        <v>1800</v>
      </c>
    </row>
    <row r="51" spans="1:3" ht="15">
      <c r="A51" s="15"/>
      <c r="B51" s="22" t="s">
        <v>75</v>
      </c>
      <c r="C51" s="22">
        <v>6000</v>
      </c>
    </row>
    <row r="52" spans="1:3" ht="15">
      <c r="A52" s="15"/>
      <c r="B52" s="22" t="s">
        <v>172</v>
      </c>
      <c r="C52" s="22">
        <v>199200</v>
      </c>
    </row>
    <row r="53" spans="1:3" ht="15">
      <c r="A53" s="15"/>
      <c r="B53" s="22" t="s">
        <v>159</v>
      </c>
      <c r="C53" s="22">
        <v>1920</v>
      </c>
    </row>
    <row r="54" spans="1:3" ht="17.25" customHeight="1">
      <c r="A54" s="17"/>
      <c r="B54" s="22" t="s">
        <v>173</v>
      </c>
      <c r="C54" s="22">
        <v>2000</v>
      </c>
    </row>
    <row r="55" spans="1:3" ht="20.25" customHeight="1">
      <c r="A55" s="17"/>
      <c r="B55" s="22" t="s">
        <v>139</v>
      </c>
      <c r="C55" s="22">
        <v>90000</v>
      </c>
    </row>
    <row r="56" spans="1:3" ht="15">
      <c r="A56" s="15"/>
      <c r="B56" s="85" t="s">
        <v>176</v>
      </c>
      <c r="C56" s="85">
        <v>10437.6</v>
      </c>
    </row>
    <row r="57" spans="1:3" ht="15.75">
      <c r="A57" s="16"/>
      <c r="B57" s="24" t="s">
        <v>166</v>
      </c>
      <c r="C57" s="83">
        <f>C58+C59+C60</f>
        <v>1790930</v>
      </c>
    </row>
    <row r="58" spans="1:3" ht="15">
      <c r="A58" s="15"/>
      <c r="B58" s="22" t="s">
        <v>167</v>
      </c>
      <c r="C58" s="82">
        <v>320000</v>
      </c>
    </row>
    <row r="59" spans="1:3" ht="45" customHeight="1">
      <c r="A59" s="17"/>
      <c r="B59" s="23" t="s">
        <v>178</v>
      </c>
      <c r="C59" s="82">
        <v>1150000</v>
      </c>
    </row>
    <row r="60" spans="1:3" ht="36" customHeight="1">
      <c r="A60" s="17"/>
      <c r="B60" s="23" t="s">
        <v>170</v>
      </c>
      <c r="C60" s="82">
        <v>320930</v>
      </c>
    </row>
    <row r="61" spans="1:3" ht="15.75">
      <c r="A61" s="15"/>
      <c r="B61" s="26" t="s">
        <v>86</v>
      </c>
      <c r="C61" s="84">
        <f>C57+C40</f>
        <v>2993635.6</v>
      </c>
    </row>
    <row r="62" spans="1:3" ht="15">
      <c r="A62" s="14"/>
      <c r="B62" s="26"/>
      <c r="C62" s="26"/>
    </row>
    <row r="63" spans="1:4" ht="30">
      <c r="A63" s="14"/>
      <c r="B63" s="28" t="s">
        <v>168</v>
      </c>
      <c r="C63" s="26" t="s">
        <v>169</v>
      </c>
      <c r="D63" s="26"/>
    </row>
    <row r="64" spans="1:3" ht="12.75">
      <c r="A64" s="14"/>
      <c r="B64" s="14"/>
      <c r="C64" s="14"/>
    </row>
    <row r="65" spans="1:3" ht="12.75">
      <c r="A65" s="14"/>
      <c r="B65" s="14"/>
      <c r="C65" s="14"/>
    </row>
    <row r="66" spans="1:3" ht="12.75">
      <c r="A66" s="14"/>
      <c r="B66" s="14"/>
      <c r="C66" s="14"/>
    </row>
    <row r="67" spans="1:3" ht="12.75">
      <c r="A67" s="14"/>
      <c r="B67" s="14"/>
      <c r="C67" s="14"/>
    </row>
    <row r="68" spans="1:3" ht="12.75">
      <c r="A68" s="14"/>
      <c r="B68" s="14"/>
      <c r="C68" s="14"/>
    </row>
    <row r="69" spans="1:3" ht="12.75">
      <c r="A69" s="14"/>
      <c r="B69" s="14"/>
      <c r="C69" s="14"/>
    </row>
    <row r="70" spans="1:3" ht="12.75">
      <c r="A70" s="14"/>
      <c r="B70" s="14"/>
      <c r="C70" s="14"/>
    </row>
    <row r="71" spans="1:3" ht="12.75">
      <c r="A71" s="14"/>
      <c r="B71" s="14"/>
      <c r="C71" s="14"/>
    </row>
    <row r="72" spans="1:3" ht="12.75">
      <c r="A72" s="14"/>
      <c r="B72" s="14"/>
      <c r="C72" s="14"/>
    </row>
    <row r="73" spans="1:3" ht="12.75">
      <c r="A73" s="14"/>
      <c r="B73" s="14"/>
      <c r="C73" s="14"/>
    </row>
    <row r="74" spans="1:3" ht="12.75">
      <c r="A74" s="14"/>
      <c r="B74" s="14"/>
      <c r="C74" s="14"/>
    </row>
    <row r="75" spans="1:3" ht="12.75">
      <c r="A75" s="14"/>
      <c r="B75" s="14"/>
      <c r="C75" s="14"/>
    </row>
    <row r="76" spans="1:3" ht="12.75">
      <c r="A76" s="14"/>
      <c r="B76" s="14"/>
      <c r="C76" s="14"/>
    </row>
    <row r="77" spans="1:3" ht="12.75">
      <c r="A77" s="14"/>
      <c r="B77" s="14"/>
      <c r="C77" s="14"/>
    </row>
  </sheetData>
  <sheetProtection/>
  <printOptions/>
  <pageMargins left="0.1968503937007874" right="0.1968503937007874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Теплоухов Антон Николаевич</cp:lastModifiedBy>
  <cp:lastPrinted>2011-01-11T11:47:52Z</cp:lastPrinted>
  <dcterms:created xsi:type="dcterms:W3CDTF">2006-02-27T09:22:07Z</dcterms:created>
  <dcterms:modified xsi:type="dcterms:W3CDTF">2011-01-15T11:24:36Z</dcterms:modified>
  <cp:category/>
  <cp:version/>
  <cp:contentType/>
  <cp:contentStatus/>
</cp:coreProperties>
</file>